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Polopodzemní_kontejnery_UB\PD_komplet_PDF\D. Dokumentace objektů\SO 04 - Lokalita Uherský Brod východ\SO 04_Lokalita_východ_8_10_16\"/>
    </mc:Choice>
  </mc:AlternateContent>
  <bookViews>
    <workbookView xWindow="480" yWindow="330" windowWidth="19875" windowHeight="7710" activeTab="12"/>
  </bookViews>
  <sheets>
    <sheet name="Stavba" sheetId="1" r:id="rId1"/>
    <sheet name="SO 00_OVN_KL" sheetId="2" r:id="rId2"/>
    <sheet name="SO 00_OVN_Rek" sheetId="3" r:id="rId3"/>
    <sheet name="SO 00_OVN_Pol" sheetId="4" r:id="rId4"/>
    <sheet name="SO 04.10_PPK_16_Močidla_KL" sheetId="41" r:id="rId5"/>
    <sheet name="SO 04.10_PPK_16_Močidla_Rek" sheetId="42" r:id="rId6"/>
    <sheet name="SO 04.10_PPK_16_Močidla_Pol" sheetId="43" r:id="rId7"/>
    <sheet name="SO 04.2_PPK_8_2060_KL" sheetId="53" r:id="rId8"/>
    <sheet name="SO 04.2_PPK_8_2060_Rek" sheetId="54" r:id="rId9"/>
    <sheet name="SO 04.2_PPK_8_2060_Pol" sheetId="55" r:id="rId10"/>
    <sheet name="SO 04.4_PPK_10_Větrná_KL" sheetId="59" r:id="rId11"/>
    <sheet name="SO 04.4_PPK_10_Větrná_Rek" sheetId="60" r:id="rId12"/>
    <sheet name="SO 04.4_PPK_10_Větrná_Pol" sheetId="61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00_OVN_Pol'!$1:$6</definedName>
    <definedName name="_xlnm.Print_Titles" localSheetId="2">'SO 00_OVN_Rek'!$1:$6</definedName>
    <definedName name="_xlnm.Print_Titles" localSheetId="6">'SO 04.10_PPK_16_Močidla_Pol'!$1:$6</definedName>
    <definedName name="_xlnm.Print_Titles" localSheetId="5">'SO 04.10_PPK_16_Močidla_Rek'!$1:$6</definedName>
    <definedName name="_xlnm.Print_Titles" localSheetId="9">'SO 04.2_PPK_8_2060_Pol'!$1:$6</definedName>
    <definedName name="_xlnm.Print_Titles" localSheetId="8">'SO 04.2_PPK_8_2060_Rek'!$1:$6</definedName>
    <definedName name="_xlnm.Print_Titles" localSheetId="12">'SO 04.4_PPK_10_Větrná_Pol'!$1:$6</definedName>
    <definedName name="_xlnm.Print_Titles" localSheetId="11">'SO 04.4_PPK_10_Větrná_Rek'!$1:$6</definedName>
    <definedName name="Objednatel" localSheetId="0">Stavba!$D$11</definedName>
    <definedName name="Objekt" localSheetId="0">Stavba!$B$29</definedName>
    <definedName name="_xlnm.Print_Area" localSheetId="1">'SO 00_OVN_KL'!$A$1:$G$45</definedName>
    <definedName name="_xlnm.Print_Area" localSheetId="3">'SO 00_OVN_Pol'!$A$1:$K$30</definedName>
    <definedName name="_xlnm.Print_Area" localSheetId="2">'SO 00_OVN_Rek'!$A$1:$I$23</definedName>
    <definedName name="_xlnm.Print_Area" localSheetId="4">'SO 04.10_PPK_16_Močidla_KL'!$A$1:$G$45</definedName>
    <definedName name="_xlnm.Print_Area" localSheetId="6">'SO 04.10_PPK_16_Močidla_Pol'!$A$1:$K$107</definedName>
    <definedName name="_xlnm.Print_Area" localSheetId="5">'SO 04.10_PPK_16_Močidla_Rek'!$A$1:$I$34</definedName>
    <definedName name="_xlnm.Print_Area" localSheetId="7">'SO 04.2_PPK_8_2060_KL'!$A$1:$G$45</definedName>
    <definedName name="_xlnm.Print_Area" localSheetId="9">'SO 04.2_PPK_8_2060_Pol'!$A$1:$K$128</definedName>
    <definedName name="_xlnm.Print_Area" localSheetId="8">'SO 04.2_PPK_8_2060_Rek'!$A$1:$I$34</definedName>
    <definedName name="_xlnm.Print_Area" localSheetId="10">'SO 04.4_PPK_10_Větrná_KL'!$A$1:$G$45</definedName>
    <definedName name="_xlnm.Print_Area" localSheetId="12">'SO 04.4_PPK_10_Větrná_Pol'!$A$1:$K$141</definedName>
    <definedName name="_xlnm.Print_Area" localSheetId="11">'SO 04.4_PPK_10_Větrná_Rek'!$A$1:$I$39</definedName>
    <definedName name="_xlnm.Print_Area" localSheetId="0">Stavba!$B$1:$J$38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'SO 00_OVN_Pol'!#REF!</definedName>
    <definedName name="solver_opt" localSheetId="6" hidden="1">'SO 04.10_PPK_16_Močidla_Pol'!#REF!</definedName>
    <definedName name="solver_opt" localSheetId="9" hidden="1">'SO 04.2_PPK_8_2060_Pol'!#REF!</definedName>
    <definedName name="solver_opt" localSheetId="12" hidden="1">'SO 04.4_PPK_10_Větrná_Pol'!#REF!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Stavba!#REF!</definedName>
    <definedName name="StavbaCelkem" localSheetId="0">Stavba!$H$34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G41" i="55" l="1"/>
  <c r="BA41" i="55" s="1"/>
  <c r="I41" i="55"/>
  <c r="K41" i="55"/>
  <c r="BB41" i="55"/>
  <c r="BC41" i="55"/>
  <c r="BD41" i="55"/>
  <c r="BE41" i="55"/>
  <c r="I37" i="60" l="1"/>
  <c r="G21" i="59"/>
  <c r="D21" i="59"/>
  <c r="I36" i="60"/>
  <c r="D20" i="59"/>
  <c r="I35" i="60"/>
  <c r="G20" i="59" s="1"/>
  <c r="D19" i="59"/>
  <c r="I34" i="60"/>
  <c r="G19" i="59" s="1"/>
  <c r="G18" i="59"/>
  <c r="D18" i="59"/>
  <c r="I33" i="60"/>
  <c r="D17" i="59"/>
  <c r="I32" i="60"/>
  <c r="G17" i="59" s="1"/>
  <c r="D16" i="59"/>
  <c r="I31" i="60"/>
  <c r="G16" i="59" s="1"/>
  <c r="D15" i="59"/>
  <c r="I30" i="60"/>
  <c r="BE140" i="61"/>
  <c r="BD140" i="61"/>
  <c r="BC140" i="61"/>
  <c r="BB140" i="61"/>
  <c r="K140" i="61"/>
  <c r="I140" i="61"/>
  <c r="G140" i="61"/>
  <c r="BA140" i="61" s="1"/>
  <c r="BA141" i="61" s="1"/>
  <c r="E24" i="60" s="1"/>
  <c r="BE139" i="61"/>
  <c r="BD139" i="61"/>
  <c r="BC139" i="61"/>
  <c r="BB139" i="61"/>
  <c r="K139" i="61"/>
  <c r="K141" i="61" s="1"/>
  <c r="I139" i="61"/>
  <c r="G139" i="61"/>
  <c r="BA139" i="61" s="1"/>
  <c r="B24" i="60"/>
  <c r="A24" i="60"/>
  <c r="BE135" i="61"/>
  <c r="BE137" i="61" s="1"/>
  <c r="I23" i="60" s="1"/>
  <c r="BC135" i="61"/>
  <c r="BB135" i="61"/>
  <c r="BB137" i="61" s="1"/>
  <c r="F23" i="60" s="1"/>
  <c r="BA135" i="61"/>
  <c r="BA137" i="61" s="1"/>
  <c r="E23" i="60" s="1"/>
  <c r="K135" i="61"/>
  <c r="K137" i="61" s="1"/>
  <c r="I135" i="61"/>
  <c r="I137" i="61" s="1"/>
  <c r="G135" i="61"/>
  <c r="BD135" i="61" s="1"/>
  <c r="BD137" i="61" s="1"/>
  <c r="H23" i="60" s="1"/>
  <c r="B23" i="60"/>
  <c r="A23" i="60"/>
  <c r="BC137" i="61"/>
  <c r="G23" i="60" s="1"/>
  <c r="BE132" i="61"/>
  <c r="BD132" i="61"/>
  <c r="BC132" i="61"/>
  <c r="BA132" i="61"/>
  <c r="K132" i="61"/>
  <c r="I132" i="61"/>
  <c r="G132" i="61"/>
  <c r="BB132" i="61" s="1"/>
  <c r="BE131" i="61"/>
  <c r="BE133" i="61" s="1"/>
  <c r="I22" i="60" s="1"/>
  <c r="BD131" i="61"/>
  <c r="BC131" i="61"/>
  <c r="BA131" i="61"/>
  <c r="K131" i="61"/>
  <c r="I131" i="61"/>
  <c r="G131" i="61"/>
  <c r="B22" i="60"/>
  <c r="A22" i="60"/>
  <c r="BD133" i="61"/>
  <c r="H22" i="60" s="1"/>
  <c r="BE128" i="61"/>
  <c r="BD128" i="61"/>
  <c r="BD129" i="61" s="1"/>
  <c r="H21" i="60" s="1"/>
  <c r="BC128" i="61"/>
  <c r="BC129" i="61" s="1"/>
  <c r="G21" i="60" s="1"/>
  <c r="BB128" i="61"/>
  <c r="BB129" i="61" s="1"/>
  <c r="F21" i="60" s="1"/>
  <c r="K128" i="61"/>
  <c r="K129" i="61" s="1"/>
  <c r="I128" i="61"/>
  <c r="I129" i="61" s="1"/>
  <c r="G128" i="61"/>
  <c r="B21" i="60"/>
  <c r="A21" i="60"/>
  <c r="BE129" i="61"/>
  <c r="I21" i="60" s="1"/>
  <c r="BE125" i="61"/>
  <c r="BE126" i="61" s="1"/>
  <c r="I20" i="60" s="1"/>
  <c r="BD125" i="61"/>
  <c r="BD126" i="61" s="1"/>
  <c r="H20" i="60" s="1"/>
  <c r="BC125" i="61"/>
  <c r="BB125" i="61"/>
  <c r="K125" i="61"/>
  <c r="I125" i="61"/>
  <c r="I126" i="61" s="1"/>
  <c r="G125" i="61"/>
  <c r="G126" i="61" s="1"/>
  <c r="B20" i="60"/>
  <c r="A20" i="60"/>
  <c r="BC126" i="61"/>
  <c r="G20" i="60" s="1"/>
  <c r="BB126" i="61"/>
  <c r="F20" i="60" s="1"/>
  <c r="K126" i="61"/>
  <c r="BE121" i="61"/>
  <c r="BE123" i="61" s="1"/>
  <c r="I19" i="60" s="1"/>
  <c r="BD121" i="61"/>
  <c r="BC121" i="61"/>
  <c r="BB121" i="61"/>
  <c r="BB123" i="61" s="1"/>
  <c r="F19" i="60" s="1"/>
  <c r="K121" i="61"/>
  <c r="K123" i="61" s="1"/>
  <c r="I121" i="61"/>
  <c r="I123" i="61" s="1"/>
  <c r="G121" i="61"/>
  <c r="G123" i="61" s="1"/>
  <c r="B19" i="60"/>
  <c r="A19" i="60"/>
  <c r="BD123" i="61"/>
  <c r="H19" i="60" s="1"/>
  <c r="BC123" i="61"/>
  <c r="G19" i="60" s="1"/>
  <c r="BE118" i="61"/>
  <c r="BD118" i="61"/>
  <c r="BC118" i="61"/>
  <c r="BB118" i="61"/>
  <c r="K118" i="61"/>
  <c r="I118" i="61"/>
  <c r="G118" i="61"/>
  <c r="BA118" i="61" s="1"/>
  <c r="BE116" i="61"/>
  <c r="BD116" i="61"/>
  <c r="BC116" i="61"/>
  <c r="BB116" i="61"/>
  <c r="K116" i="61"/>
  <c r="I116" i="61"/>
  <c r="G116" i="61"/>
  <c r="BA116" i="61" s="1"/>
  <c r="BE115" i="61"/>
  <c r="BD115" i="61"/>
  <c r="BC115" i="61"/>
  <c r="BB115" i="61"/>
  <c r="K115" i="61"/>
  <c r="I115" i="61"/>
  <c r="G115" i="61"/>
  <c r="BA115" i="61" s="1"/>
  <c r="B18" i="60"/>
  <c r="A18" i="60"/>
  <c r="BE112" i="61"/>
  <c r="BE113" i="61" s="1"/>
  <c r="I17" i="60" s="1"/>
  <c r="BD112" i="61"/>
  <c r="BD113" i="61" s="1"/>
  <c r="H17" i="60" s="1"/>
  <c r="BC112" i="61"/>
  <c r="BC113" i="61" s="1"/>
  <c r="G17" i="60" s="1"/>
  <c r="BB112" i="61"/>
  <c r="BB113" i="61" s="1"/>
  <c r="F17" i="60" s="1"/>
  <c r="K112" i="61"/>
  <c r="I112" i="61"/>
  <c r="I113" i="61" s="1"/>
  <c r="G112" i="61"/>
  <c r="B17" i="60"/>
  <c r="A17" i="60"/>
  <c r="K113" i="61"/>
  <c r="BE108" i="61"/>
  <c r="BD108" i="61"/>
  <c r="BC108" i="61"/>
  <c r="BB108" i="61"/>
  <c r="K108" i="61"/>
  <c r="I108" i="61"/>
  <c r="G108" i="61"/>
  <c r="BA108" i="61" s="1"/>
  <c r="BE106" i="61"/>
  <c r="BD106" i="61"/>
  <c r="BC106" i="61"/>
  <c r="BB106" i="61"/>
  <c r="K106" i="61"/>
  <c r="I106" i="61"/>
  <c r="G106" i="61"/>
  <c r="BA106" i="61" s="1"/>
  <c r="BE103" i="61"/>
  <c r="BD103" i="61"/>
  <c r="BC103" i="61"/>
  <c r="BB103" i="61"/>
  <c r="K103" i="61"/>
  <c r="I103" i="61"/>
  <c r="G103" i="61"/>
  <c r="B16" i="60"/>
  <c r="A16" i="60"/>
  <c r="BE93" i="61"/>
  <c r="BD93" i="61"/>
  <c r="BC93" i="61"/>
  <c r="BB93" i="61"/>
  <c r="BA93" i="61"/>
  <c r="K93" i="61"/>
  <c r="I93" i="61"/>
  <c r="G93" i="61"/>
  <c r="BE89" i="61"/>
  <c r="BE101" i="61" s="1"/>
  <c r="I15" i="60" s="1"/>
  <c r="BD89" i="61"/>
  <c r="BD101" i="61" s="1"/>
  <c r="H15" i="60" s="1"/>
  <c r="BC89" i="61"/>
  <c r="BB89" i="61"/>
  <c r="BB101" i="61" s="1"/>
  <c r="F15" i="60" s="1"/>
  <c r="BA89" i="61"/>
  <c r="K89" i="61"/>
  <c r="K101" i="61" s="1"/>
  <c r="I89" i="61"/>
  <c r="I101" i="61" s="1"/>
  <c r="G89" i="61"/>
  <c r="G101" i="61" s="1"/>
  <c r="B15" i="60"/>
  <c r="A15" i="60"/>
  <c r="BC101" i="61"/>
  <c r="G15" i="60" s="1"/>
  <c r="BE83" i="61"/>
  <c r="BD83" i="61"/>
  <c r="BD87" i="61" s="1"/>
  <c r="H14" i="60" s="1"/>
  <c r="BC83" i="61"/>
  <c r="BC87" i="61" s="1"/>
  <c r="G14" i="60" s="1"/>
  <c r="BB83" i="61"/>
  <c r="K83" i="61"/>
  <c r="K87" i="61" s="1"/>
  <c r="I83" i="61"/>
  <c r="I87" i="61" s="1"/>
  <c r="G83" i="61"/>
  <c r="BA83" i="61" s="1"/>
  <c r="BA87" i="61" s="1"/>
  <c r="E14" i="60" s="1"/>
  <c r="B14" i="60"/>
  <c r="A14" i="60"/>
  <c r="BE87" i="61"/>
  <c r="I14" i="60" s="1"/>
  <c r="BB87" i="61"/>
  <c r="F14" i="60" s="1"/>
  <c r="BE79" i="61"/>
  <c r="BE81" i="61" s="1"/>
  <c r="I13" i="60" s="1"/>
  <c r="BD79" i="61"/>
  <c r="BC79" i="61"/>
  <c r="BB79" i="61"/>
  <c r="BB81" i="61" s="1"/>
  <c r="F13" i="60" s="1"/>
  <c r="K79" i="61"/>
  <c r="K81" i="61" s="1"/>
  <c r="I79" i="61"/>
  <c r="I81" i="61" s="1"/>
  <c r="G79" i="61"/>
  <c r="BA79" i="61" s="1"/>
  <c r="BA81" i="61" s="1"/>
  <c r="E13" i="60" s="1"/>
  <c r="B13" i="60"/>
  <c r="A13" i="60"/>
  <c r="BD81" i="61"/>
  <c r="H13" i="60" s="1"/>
  <c r="BC81" i="61"/>
  <c r="G13" i="60" s="1"/>
  <c r="BE76" i="61"/>
  <c r="BD76" i="61"/>
  <c r="BD77" i="61" s="1"/>
  <c r="H12" i="60" s="1"/>
  <c r="BC76" i="61"/>
  <c r="BC77" i="61" s="1"/>
  <c r="G12" i="60" s="1"/>
  <c r="BB76" i="61"/>
  <c r="BB77" i="61" s="1"/>
  <c r="F12" i="60" s="1"/>
  <c r="K76" i="61"/>
  <c r="K77" i="61" s="1"/>
  <c r="I76" i="61"/>
  <c r="I77" i="61" s="1"/>
  <c r="G76" i="61"/>
  <c r="G77" i="61" s="1"/>
  <c r="B12" i="60"/>
  <c r="A12" i="60"/>
  <c r="BE77" i="61"/>
  <c r="I12" i="60" s="1"/>
  <c r="BE72" i="61"/>
  <c r="BD72" i="61"/>
  <c r="BC72" i="61"/>
  <c r="BB72" i="61"/>
  <c r="K72" i="61"/>
  <c r="I72" i="61"/>
  <c r="G72" i="61"/>
  <c r="BA72" i="61" s="1"/>
  <c r="BE69" i="61"/>
  <c r="BD69" i="61"/>
  <c r="BD74" i="61" s="1"/>
  <c r="H11" i="60" s="1"/>
  <c r="BC69" i="61"/>
  <c r="BB69" i="61"/>
  <c r="K69" i="61"/>
  <c r="I69" i="61"/>
  <c r="I74" i="61" s="1"/>
  <c r="G69" i="61"/>
  <c r="BA69" i="61" s="1"/>
  <c r="BE67" i="61"/>
  <c r="BD67" i="61"/>
  <c r="BC67" i="61"/>
  <c r="BC74" i="61" s="1"/>
  <c r="G11" i="60" s="1"/>
  <c r="BB67" i="61"/>
  <c r="K67" i="61"/>
  <c r="I67" i="61"/>
  <c r="G67" i="61"/>
  <c r="BA67" i="61" s="1"/>
  <c r="BE65" i="61"/>
  <c r="BD65" i="61"/>
  <c r="BC65" i="61"/>
  <c r="BB65" i="61"/>
  <c r="BB74" i="61" s="1"/>
  <c r="F11" i="60" s="1"/>
  <c r="K65" i="61"/>
  <c r="I65" i="61"/>
  <c r="G65" i="61"/>
  <c r="B11" i="60"/>
  <c r="A11" i="60"/>
  <c r="BE61" i="61"/>
  <c r="BE63" i="61" s="1"/>
  <c r="I10" i="60" s="1"/>
  <c r="BD61" i="61"/>
  <c r="BD63" i="61" s="1"/>
  <c r="H10" i="60" s="1"/>
  <c r="BC61" i="61"/>
  <c r="BC63" i="61" s="1"/>
  <c r="G10" i="60" s="1"/>
  <c r="BB61" i="61"/>
  <c r="BB63" i="61" s="1"/>
  <c r="F10" i="60" s="1"/>
  <c r="K61" i="61"/>
  <c r="K63" i="61" s="1"/>
  <c r="I61" i="61"/>
  <c r="I63" i="61" s="1"/>
  <c r="G61" i="61"/>
  <c r="B10" i="60"/>
  <c r="A10" i="60"/>
  <c r="BE57" i="61"/>
  <c r="BD57" i="61"/>
  <c r="BC57" i="61"/>
  <c r="BB57" i="61"/>
  <c r="K57" i="61"/>
  <c r="I57" i="61"/>
  <c r="I59" i="61" s="1"/>
  <c r="G57" i="61"/>
  <c r="BA57" i="61" s="1"/>
  <c r="BE56" i="61"/>
  <c r="BD56" i="61"/>
  <c r="BC56" i="61"/>
  <c r="BB56" i="61"/>
  <c r="K56" i="61"/>
  <c r="I56" i="61"/>
  <c r="G56" i="61"/>
  <c r="BA56" i="61" s="1"/>
  <c r="BE54" i="61"/>
  <c r="BE59" i="61" s="1"/>
  <c r="I9" i="60" s="1"/>
  <c r="BD54" i="61"/>
  <c r="BC54" i="61"/>
  <c r="BB54" i="61"/>
  <c r="BB59" i="61" s="1"/>
  <c r="F9" i="60" s="1"/>
  <c r="K54" i="61"/>
  <c r="K59" i="61" s="1"/>
  <c r="I54" i="61"/>
  <c r="G54" i="61"/>
  <c r="B9" i="60"/>
  <c r="A9" i="60"/>
  <c r="BE51" i="61"/>
  <c r="BD51" i="61"/>
  <c r="BC51" i="61"/>
  <c r="BB51" i="61"/>
  <c r="K51" i="61"/>
  <c r="I51" i="61"/>
  <c r="G51" i="61"/>
  <c r="BA51" i="61" s="1"/>
  <c r="BE50" i="61"/>
  <c r="BD50" i="61"/>
  <c r="BC50" i="61"/>
  <c r="BB50" i="61"/>
  <c r="K50" i="61"/>
  <c r="I50" i="61"/>
  <c r="G50" i="61"/>
  <c r="BA50" i="61" s="1"/>
  <c r="BE49" i="61"/>
  <c r="BD49" i="61"/>
  <c r="BC49" i="61"/>
  <c r="BB49" i="61"/>
  <c r="K49" i="61"/>
  <c r="I49" i="61"/>
  <c r="G49" i="61"/>
  <c r="BA49" i="61" s="1"/>
  <c r="BE48" i="61"/>
  <c r="BD48" i="61"/>
  <c r="BC48" i="61"/>
  <c r="BB48" i="61"/>
  <c r="K48" i="61"/>
  <c r="I48" i="61"/>
  <c r="I52" i="61" s="1"/>
  <c r="G48" i="61"/>
  <c r="BA48" i="61" s="1"/>
  <c r="BE46" i="61"/>
  <c r="BE52" i="61" s="1"/>
  <c r="I8" i="60" s="1"/>
  <c r="BD46" i="61"/>
  <c r="BC46" i="61"/>
  <c r="BC52" i="61" s="1"/>
  <c r="G8" i="60" s="1"/>
  <c r="BB46" i="61"/>
  <c r="BB52" i="61" s="1"/>
  <c r="F8" i="60" s="1"/>
  <c r="K46" i="61"/>
  <c r="I46" i="61"/>
  <c r="G46" i="61"/>
  <c r="BA46" i="61" s="1"/>
  <c r="B8" i="60"/>
  <c r="A8" i="60"/>
  <c r="G52" i="61"/>
  <c r="BE36" i="61"/>
  <c r="BD36" i="61"/>
  <c r="BC36" i="61"/>
  <c r="BB36" i="61"/>
  <c r="K36" i="61"/>
  <c r="I36" i="61"/>
  <c r="G36" i="61"/>
  <c r="BA36" i="61" s="1"/>
  <c r="BE35" i="61"/>
  <c r="BD35" i="61"/>
  <c r="BC35" i="61"/>
  <c r="BB35" i="61"/>
  <c r="K35" i="61"/>
  <c r="I35" i="61"/>
  <c r="G35" i="61"/>
  <c r="BA35" i="61" s="1"/>
  <c r="BE34" i="61"/>
  <c r="BD34" i="61"/>
  <c r="BC34" i="61"/>
  <c r="BB34" i="61"/>
  <c r="K34" i="61"/>
  <c r="I34" i="61"/>
  <c r="G34" i="61"/>
  <c r="BA34" i="61" s="1"/>
  <c r="BE31" i="61"/>
  <c r="BD31" i="61"/>
  <c r="BC31" i="61"/>
  <c r="BB31" i="61"/>
  <c r="K31" i="61"/>
  <c r="I31" i="61"/>
  <c r="G31" i="61"/>
  <c r="BA31" i="61" s="1"/>
  <c r="BE29" i="61"/>
  <c r="BD29" i="61"/>
  <c r="BC29" i="61"/>
  <c r="BB29" i="61"/>
  <c r="K29" i="61"/>
  <c r="I29" i="61"/>
  <c r="G29" i="61"/>
  <c r="BA29" i="61" s="1"/>
  <c r="BE28" i="61"/>
  <c r="BD28" i="61"/>
  <c r="BC28" i="61"/>
  <c r="BB28" i="61"/>
  <c r="K28" i="61"/>
  <c r="I28" i="61"/>
  <c r="G28" i="61"/>
  <c r="BA28" i="61" s="1"/>
  <c r="BE26" i="61"/>
  <c r="BD26" i="61"/>
  <c r="BC26" i="61"/>
  <c r="BB26" i="61"/>
  <c r="K26" i="61"/>
  <c r="I26" i="61"/>
  <c r="G26" i="61"/>
  <c r="BA26" i="61" s="1"/>
  <c r="BE24" i="61"/>
  <c r="BD24" i="61"/>
  <c r="BC24" i="61"/>
  <c r="BB24" i="61"/>
  <c r="K24" i="61"/>
  <c r="I24" i="61"/>
  <c r="G24" i="61"/>
  <c r="BA24" i="61" s="1"/>
  <c r="BE22" i="61"/>
  <c r="BD22" i="61"/>
  <c r="BC22" i="61"/>
  <c r="BB22" i="61"/>
  <c r="K22" i="61"/>
  <c r="I22" i="61"/>
  <c r="G22" i="61"/>
  <c r="BA22" i="61" s="1"/>
  <c r="BE21" i="61"/>
  <c r="BD21" i="61"/>
  <c r="BC21" i="61"/>
  <c r="BB21" i="61"/>
  <c r="K21" i="61"/>
  <c r="I21" i="61"/>
  <c r="G21" i="61"/>
  <c r="BA21" i="61" s="1"/>
  <c r="BE13" i="61"/>
  <c r="BD13" i="61"/>
  <c r="BC13" i="61"/>
  <c r="BB13" i="61"/>
  <c r="K13" i="61"/>
  <c r="I13" i="61"/>
  <c r="G13" i="61"/>
  <c r="BA13" i="61" s="1"/>
  <c r="BE12" i="61"/>
  <c r="BD12" i="61"/>
  <c r="BC12" i="61"/>
  <c r="BB12" i="61"/>
  <c r="K12" i="61"/>
  <c r="I12" i="61"/>
  <c r="G12" i="61"/>
  <c r="BA12" i="61" s="1"/>
  <c r="BE10" i="61"/>
  <c r="BD10" i="61"/>
  <c r="BC10" i="61"/>
  <c r="BB10" i="61"/>
  <c r="K10" i="61"/>
  <c r="I10" i="61"/>
  <c r="G10" i="61"/>
  <c r="BA10" i="61" s="1"/>
  <c r="BE8" i="61"/>
  <c r="BD8" i="61"/>
  <c r="BC8" i="61"/>
  <c r="BB8" i="61"/>
  <c r="K8" i="61"/>
  <c r="I8" i="61"/>
  <c r="G8" i="61"/>
  <c r="BA8" i="61" s="1"/>
  <c r="B7" i="60"/>
  <c r="A7" i="60"/>
  <c r="E4" i="61"/>
  <c r="F3" i="61"/>
  <c r="C33" i="59"/>
  <c r="F33" i="59" s="1"/>
  <c r="C31" i="59"/>
  <c r="G7" i="59"/>
  <c r="I32" i="54"/>
  <c r="D21" i="53"/>
  <c r="I31" i="54"/>
  <c r="G21" i="53" s="1"/>
  <c r="G20" i="53"/>
  <c r="D20" i="53"/>
  <c r="I30" i="54"/>
  <c r="D19" i="53"/>
  <c r="I29" i="54"/>
  <c r="G19" i="53" s="1"/>
  <c r="D18" i="53"/>
  <c r="I28" i="54"/>
  <c r="G18" i="53" s="1"/>
  <c r="D17" i="53"/>
  <c r="I27" i="54"/>
  <c r="G17" i="53" s="1"/>
  <c r="D16" i="53"/>
  <c r="I26" i="54"/>
  <c r="G15" i="53"/>
  <c r="D15" i="53"/>
  <c r="I25" i="54"/>
  <c r="BE127" i="55"/>
  <c r="BD127" i="55"/>
  <c r="BC127" i="55"/>
  <c r="BB127" i="55"/>
  <c r="K127" i="55"/>
  <c r="I127" i="55"/>
  <c r="G127" i="55"/>
  <c r="BA127" i="55" s="1"/>
  <c r="BE126" i="55"/>
  <c r="BD126" i="55"/>
  <c r="BC126" i="55"/>
  <c r="BB126" i="55"/>
  <c r="BB128" i="55" s="1"/>
  <c r="F19" i="54" s="1"/>
  <c r="K126" i="55"/>
  <c r="I126" i="55"/>
  <c r="G126" i="55"/>
  <c r="B19" i="54"/>
  <c r="A19" i="54"/>
  <c r="BE123" i="55"/>
  <c r="BD123" i="55"/>
  <c r="BD124" i="55" s="1"/>
  <c r="H18" i="54" s="1"/>
  <c r="BC123" i="55"/>
  <c r="BA123" i="55"/>
  <c r="K123" i="55"/>
  <c r="I123" i="55"/>
  <c r="G123" i="55"/>
  <c r="BB123" i="55" s="1"/>
  <c r="BE122" i="55"/>
  <c r="BD122" i="55"/>
  <c r="BC122" i="55"/>
  <c r="BA122" i="55"/>
  <c r="K122" i="55"/>
  <c r="I122" i="55"/>
  <c r="G122" i="55"/>
  <c r="BB122" i="55" s="1"/>
  <c r="B18" i="54"/>
  <c r="A18" i="54"/>
  <c r="BE119" i="55"/>
  <c r="BE120" i="55" s="1"/>
  <c r="I17" i="54" s="1"/>
  <c r="BD119" i="55"/>
  <c r="BD120" i="55" s="1"/>
  <c r="H17" i="54" s="1"/>
  <c r="BC119" i="55"/>
  <c r="BC120" i="55" s="1"/>
  <c r="G17" i="54" s="1"/>
  <c r="BB119" i="55"/>
  <c r="BB120" i="55" s="1"/>
  <c r="F17" i="54" s="1"/>
  <c r="K119" i="55"/>
  <c r="K120" i="55" s="1"/>
  <c r="I119" i="55"/>
  <c r="I120" i="55" s="1"/>
  <c r="G119" i="55"/>
  <c r="B17" i="54"/>
  <c r="A17" i="54"/>
  <c r="BE115" i="55"/>
  <c r="BE117" i="55" s="1"/>
  <c r="I16" i="54" s="1"/>
  <c r="BD115" i="55"/>
  <c r="BD117" i="55" s="1"/>
  <c r="H16" i="54" s="1"/>
  <c r="BC115" i="55"/>
  <c r="BB115" i="55"/>
  <c r="BB117" i="55" s="1"/>
  <c r="F16" i="54" s="1"/>
  <c r="K115" i="55"/>
  <c r="K117" i="55" s="1"/>
  <c r="I115" i="55"/>
  <c r="I117" i="55" s="1"/>
  <c r="G115" i="55"/>
  <c r="BA115" i="55" s="1"/>
  <c r="BA117" i="55" s="1"/>
  <c r="E16" i="54" s="1"/>
  <c r="B16" i="54"/>
  <c r="A16" i="54"/>
  <c r="BC117" i="55"/>
  <c r="G16" i="54" s="1"/>
  <c r="BE112" i="55"/>
  <c r="BD112" i="55"/>
  <c r="BC112" i="55"/>
  <c r="BB112" i="55"/>
  <c r="K112" i="55"/>
  <c r="I112" i="55"/>
  <c r="G112" i="55"/>
  <c r="BA112" i="55" s="1"/>
  <c r="BE111" i="55"/>
  <c r="BD111" i="55"/>
  <c r="BC111" i="55"/>
  <c r="BB111" i="55"/>
  <c r="K111" i="55"/>
  <c r="I111" i="55"/>
  <c r="G111" i="55"/>
  <c r="BA111" i="55" s="1"/>
  <c r="BE110" i="55"/>
  <c r="BD110" i="55"/>
  <c r="BC110" i="55"/>
  <c r="BB110" i="55"/>
  <c r="K110" i="55"/>
  <c r="I110" i="55"/>
  <c r="G110" i="55"/>
  <c r="BA110" i="55" s="1"/>
  <c r="BE109" i="55"/>
  <c r="BD109" i="55"/>
  <c r="BC109" i="55"/>
  <c r="BB109" i="55"/>
  <c r="K109" i="55"/>
  <c r="I109" i="55"/>
  <c r="G109" i="55"/>
  <c r="BA109" i="55" s="1"/>
  <c r="BE107" i="55"/>
  <c r="BD107" i="55"/>
  <c r="BC107" i="55"/>
  <c r="BB107" i="55"/>
  <c r="K107" i="55"/>
  <c r="I107" i="55"/>
  <c r="G107" i="55"/>
  <c r="BA107" i="55" s="1"/>
  <c r="BE105" i="55"/>
  <c r="BD105" i="55"/>
  <c r="BC105" i="55"/>
  <c r="BB105" i="55"/>
  <c r="K105" i="55"/>
  <c r="I105" i="55"/>
  <c r="G105" i="55"/>
  <c r="BA105" i="55" s="1"/>
  <c r="BE104" i="55"/>
  <c r="BD104" i="55"/>
  <c r="BC104" i="55"/>
  <c r="BB104" i="55"/>
  <c r="K104" i="55"/>
  <c r="I104" i="55"/>
  <c r="G104" i="55"/>
  <c r="B15" i="54"/>
  <c r="A15" i="54"/>
  <c r="BE100" i="55"/>
  <c r="BD100" i="55"/>
  <c r="BC100" i="55"/>
  <c r="BB100" i="55"/>
  <c r="K100" i="55"/>
  <c r="I100" i="55"/>
  <c r="G100" i="55"/>
  <c r="BA100" i="55" s="1"/>
  <c r="BE98" i="55"/>
  <c r="BD98" i="55"/>
  <c r="BC98" i="55"/>
  <c r="BB98" i="55"/>
  <c r="K98" i="55"/>
  <c r="I98" i="55"/>
  <c r="G98" i="55"/>
  <c r="BA98" i="55" s="1"/>
  <c r="BE95" i="55"/>
  <c r="BD95" i="55"/>
  <c r="BC95" i="55"/>
  <c r="BB95" i="55"/>
  <c r="K95" i="55"/>
  <c r="I95" i="55"/>
  <c r="G95" i="55"/>
  <c r="B14" i="54"/>
  <c r="A14" i="54"/>
  <c r="BE85" i="55"/>
  <c r="BD85" i="55"/>
  <c r="BC85" i="55"/>
  <c r="BB85" i="55"/>
  <c r="K85" i="55"/>
  <c r="I85" i="55"/>
  <c r="G85" i="55"/>
  <c r="BA85" i="55" s="1"/>
  <c r="BE81" i="55"/>
  <c r="BE93" i="55" s="1"/>
  <c r="I13" i="54" s="1"/>
  <c r="BD81" i="55"/>
  <c r="BD93" i="55" s="1"/>
  <c r="H13" i="54" s="1"/>
  <c r="BC81" i="55"/>
  <c r="BB81" i="55"/>
  <c r="K81" i="55"/>
  <c r="K93" i="55" s="1"/>
  <c r="I81" i="55"/>
  <c r="I93" i="55" s="1"/>
  <c r="G81" i="55"/>
  <c r="BA81" i="55" s="1"/>
  <c r="B13" i="54"/>
  <c r="A13" i="54"/>
  <c r="BC93" i="55"/>
  <c r="G13" i="54" s="1"/>
  <c r="BB93" i="55"/>
  <c r="F13" i="54" s="1"/>
  <c r="BE77" i="55"/>
  <c r="BD77" i="55"/>
  <c r="BC77" i="55"/>
  <c r="BB77" i="55"/>
  <c r="K77" i="55"/>
  <c r="I77" i="55"/>
  <c r="G77" i="55"/>
  <c r="BA77" i="55" s="1"/>
  <c r="BE73" i="55"/>
  <c r="BD73" i="55"/>
  <c r="BC73" i="55"/>
  <c r="BB73" i="55"/>
  <c r="K73" i="55"/>
  <c r="I73" i="55"/>
  <c r="G73" i="55"/>
  <c r="B12" i="54"/>
  <c r="A12" i="54"/>
  <c r="BE69" i="55"/>
  <c r="BD69" i="55"/>
  <c r="BC69" i="55"/>
  <c r="BB69" i="55"/>
  <c r="K69" i="55"/>
  <c r="I69" i="55"/>
  <c r="G69" i="55"/>
  <c r="BA69" i="55" s="1"/>
  <c r="BE67" i="55"/>
  <c r="BD67" i="55"/>
  <c r="BC67" i="55"/>
  <c r="BB67" i="55"/>
  <c r="K67" i="55"/>
  <c r="I67" i="55"/>
  <c r="G67" i="55"/>
  <c r="BA67" i="55" s="1"/>
  <c r="BE65" i="55"/>
  <c r="BD65" i="55"/>
  <c r="BC65" i="55"/>
  <c r="BB65" i="55"/>
  <c r="K65" i="55"/>
  <c r="I65" i="55"/>
  <c r="G65" i="55"/>
  <c r="BA65" i="55" s="1"/>
  <c r="BE62" i="55"/>
  <c r="BD62" i="55"/>
  <c r="BC62" i="55"/>
  <c r="BB62" i="55"/>
  <c r="K62" i="55"/>
  <c r="I62" i="55"/>
  <c r="G62" i="55"/>
  <c r="BA62" i="55" s="1"/>
  <c r="BE60" i="55"/>
  <c r="BD60" i="55"/>
  <c r="BC60" i="55"/>
  <c r="BB60" i="55"/>
  <c r="K60" i="55"/>
  <c r="I60" i="55"/>
  <c r="G60" i="55"/>
  <c r="BA60" i="55" s="1"/>
  <c r="BE58" i="55"/>
  <c r="BD58" i="55"/>
  <c r="BC58" i="55"/>
  <c r="BB58" i="55"/>
  <c r="K58" i="55"/>
  <c r="I58" i="55"/>
  <c r="G58" i="55"/>
  <c r="B11" i="54"/>
  <c r="A11" i="54"/>
  <c r="BE54" i="55"/>
  <c r="BE56" i="55" s="1"/>
  <c r="I10" i="54" s="1"/>
  <c r="BD54" i="55"/>
  <c r="BD56" i="55" s="1"/>
  <c r="H10" i="54" s="1"/>
  <c r="BC54" i="55"/>
  <c r="BC56" i="55" s="1"/>
  <c r="G10" i="54" s="1"/>
  <c r="BB54" i="55"/>
  <c r="BB56" i="55" s="1"/>
  <c r="F10" i="54" s="1"/>
  <c r="K54" i="55"/>
  <c r="K56" i="55" s="1"/>
  <c r="I54" i="55"/>
  <c r="I56" i="55" s="1"/>
  <c r="G54" i="55"/>
  <c r="G56" i="55" s="1"/>
  <c r="B10" i="54"/>
  <c r="A10" i="54"/>
  <c r="BE50" i="55"/>
  <c r="BD50" i="55"/>
  <c r="BC50" i="55"/>
  <c r="BB50" i="55"/>
  <c r="K50" i="55"/>
  <c r="I50" i="55"/>
  <c r="G50" i="55"/>
  <c r="BA50" i="55" s="1"/>
  <c r="BE49" i="55"/>
  <c r="BD49" i="55"/>
  <c r="BC49" i="55"/>
  <c r="BB49" i="55"/>
  <c r="K49" i="55"/>
  <c r="I49" i="55"/>
  <c r="G49" i="55"/>
  <c r="BA49" i="55" s="1"/>
  <c r="BE47" i="55"/>
  <c r="BD47" i="55"/>
  <c r="BC47" i="55"/>
  <c r="BB47" i="55"/>
  <c r="K47" i="55"/>
  <c r="I47" i="55"/>
  <c r="G47" i="55"/>
  <c r="BA47" i="55" s="1"/>
  <c r="B9" i="54"/>
  <c r="A9" i="54"/>
  <c r="BE44" i="55"/>
  <c r="BD44" i="55"/>
  <c r="BC44" i="55"/>
  <c r="BB44" i="55"/>
  <c r="K44" i="55"/>
  <c r="I44" i="55"/>
  <c r="G44" i="55"/>
  <c r="BA44" i="55" s="1"/>
  <c r="BE43" i="55"/>
  <c r="BD43" i="55"/>
  <c r="BC43" i="55"/>
  <c r="BB43" i="55"/>
  <c r="K43" i="55"/>
  <c r="I43" i="55"/>
  <c r="G43" i="55"/>
  <c r="BA43" i="55" s="1"/>
  <c r="BE42" i="55"/>
  <c r="BD42" i="55"/>
  <c r="BC42" i="55"/>
  <c r="BB42" i="55"/>
  <c r="K42" i="55"/>
  <c r="I42" i="55"/>
  <c r="G42" i="55"/>
  <c r="BA42" i="55" s="1"/>
  <c r="BE40" i="55"/>
  <c r="BD40" i="55"/>
  <c r="BC40" i="55"/>
  <c r="BB40" i="55"/>
  <c r="K40" i="55"/>
  <c r="I40" i="55"/>
  <c r="G40" i="55"/>
  <c r="BA40" i="55" s="1"/>
  <c r="B8" i="54"/>
  <c r="A8" i="54"/>
  <c r="BE29" i="55"/>
  <c r="BD29" i="55"/>
  <c r="BC29" i="55"/>
  <c r="BB29" i="55"/>
  <c r="K29" i="55"/>
  <c r="I29" i="55"/>
  <c r="G29" i="55"/>
  <c r="BA29" i="55" s="1"/>
  <c r="BE28" i="55"/>
  <c r="BD28" i="55"/>
  <c r="BC28" i="55"/>
  <c r="BB28" i="55"/>
  <c r="K28" i="55"/>
  <c r="I28" i="55"/>
  <c r="G28" i="55"/>
  <c r="BA28" i="55" s="1"/>
  <c r="BE27" i="55"/>
  <c r="BD27" i="55"/>
  <c r="BC27" i="55"/>
  <c r="BB27" i="55"/>
  <c r="K27" i="55"/>
  <c r="I27" i="55"/>
  <c r="G27" i="55"/>
  <c r="BA27" i="55" s="1"/>
  <c r="BE24" i="55"/>
  <c r="BD24" i="55"/>
  <c r="BC24" i="55"/>
  <c r="BB24" i="55"/>
  <c r="K24" i="55"/>
  <c r="I24" i="55"/>
  <c r="G24" i="55"/>
  <c r="BA24" i="55" s="1"/>
  <c r="BE22" i="55"/>
  <c r="BD22" i="55"/>
  <c r="BC22" i="55"/>
  <c r="BB22" i="55"/>
  <c r="K22" i="55"/>
  <c r="I22" i="55"/>
  <c r="G22" i="55"/>
  <c r="BA22" i="55" s="1"/>
  <c r="BE21" i="55"/>
  <c r="BD21" i="55"/>
  <c r="BC21" i="55"/>
  <c r="BB21" i="55"/>
  <c r="K21" i="55"/>
  <c r="I21" i="55"/>
  <c r="G21" i="55"/>
  <c r="BA21" i="55" s="1"/>
  <c r="BE19" i="55"/>
  <c r="BD19" i="55"/>
  <c r="BC19" i="55"/>
  <c r="BB19" i="55"/>
  <c r="K19" i="55"/>
  <c r="I19" i="55"/>
  <c r="G19" i="55"/>
  <c r="BA19" i="55" s="1"/>
  <c r="BE18" i="55"/>
  <c r="BD18" i="55"/>
  <c r="BC18" i="55"/>
  <c r="BB18" i="55"/>
  <c r="K18" i="55"/>
  <c r="I18" i="55"/>
  <c r="G18" i="55"/>
  <c r="BA18" i="55" s="1"/>
  <c r="BE11" i="55"/>
  <c r="BD11" i="55"/>
  <c r="BC11" i="55"/>
  <c r="BB11" i="55"/>
  <c r="K11" i="55"/>
  <c r="I11" i="55"/>
  <c r="G11" i="55"/>
  <c r="BA11" i="55" s="1"/>
  <c r="BE10" i="55"/>
  <c r="BD10" i="55"/>
  <c r="BC10" i="55"/>
  <c r="BB10" i="55"/>
  <c r="K10" i="55"/>
  <c r="I10" i="55"/>
  <c r="G10" i="55"/>
  <c r="BA10" i="55" s="1"/>
  <c r="BE8" i="55"/>
  <c r="BD8" i="55"/>
  <c r="BC8" i="55"/>
  <c r="BB8" i="55"/>
  <c r="K8" i="55"/>
  <c r="I8" i="55"/>
  <c r="G8" i="55"/>
  <c r="B7" i="54"/>
  <c r="A7" i="54"/>
  <c r="E4" i="55"/>
  <c r="F3" i="55"/>
  <c r="C33" i="53"/>
  <c r="F33" i="53" s="1"/>
  <c r="C31" i="53"/>
  <c r="G7" i="53"/>
  <c r="I32" i="42"/>
  <c r="D21" i="41"/>
  <c r="I31" i="42"/>
  <c r="G21" i="41" s="1"/>
  <c r="G20" i="41"/>
  <c r="D20" i="41"/>
  <c r="I30" i="42"/>
  <c r="D19" i="41"/>
  <c r="I29" i="42"/>
  <c r="G19" i="41" s="1"/>
  <c r="D18" i="41"/>
  <c r="I28" i="42"/>
  <c r="G18" i="41" s="1"/>
  <c r="G17" i="41"/>
  <c r="D17" i="41"/>
  <c r="I27" i="42"/>
  <c r="D16" i="41"/>
  <c r="I26" i="42"/>
  <c r="G16" i="41" s="1"/>
  <c r="D15" i="41"/>
  <c r="I25" i="42"/>
  <c r="BD106" i="43"/>
  <c r="BC106" i="43"/>
  <c r="BB106" i="43"/>
  <c r="BA106" i="43"/>
  <c r="K106" i="43"/>
  <c r="I106" i="43"/>
  <c r="G106" i="43"/>
  <c r="AZ106" i="43" s="1"/>
  <c r="BD105" i="43"/>
  <c r="BC105" i="43"/>
  <c r="BB105" i="43"/>
  <c r="BA105" i="43"/>
  <c r="K105" i="43"/>
  <c r="I105" i="43"/>
  <c r="G105" i="43"/>
  <c r="AZ105" i="43" s="1"/>
  <c r="B19" i="42"/>
  <c r="A19" i="42"/>
  <c r="BD102" i="43"/>
  <c r="BC102" i="43"/>
  <c r="BB102" i="43"/>
  <c r="AZ102" i="43"/>
  <c r="K102" i="43"/>
  <c r="I102" i="43"/>
  <c r="G102" i="43"/>
  <c r="BA102" i="43" s="1"/>
  <c r="BD101" i="43"/>
  <c r="BC101" i="43"/>
  <c r="BB101" i="43"/>
  <c r="AZ101" i="43"/>
  <c r="K101" i="43"/>
  <c r="I101" i="43"/>
  <c r="G101" i="43"/>
  <c r="BA101" i="43" s="1"/>
  <c r="B18" i="42"/>
  <c r="A18" i="42"/>
  <c r="BD98" i="43"/>
  <c r="BD99" i="43" s="1"/>
  <c r="I17" i="42" s="1"/>
  <c r="BC98" i="43"/>
  <c r="BC99" i="43" s="1"/>
  <c r="H17" i="42" s="1"/>
  <c r="BB98" i="43"/>
  <c r="BB99" i="43" s="1"/>
  <c r="G17" i="42" s="1"/>
  <c r="BA98" i="43"/>
  <c r="BA99" i="43" s="1"/>
  <c r="F17" i="42" s="1"/>
  <c r="K98" i="43"/>
  <c r="K99" i="43" s="1"/>
  <c r="I98" i="43"/>
  <c r="I99" i="43" s="1"/>
  <c r="G98" i="43"/>
  <c r="G99" i="43" s="1"/>
  <c r="B17" i="42"/>
  <c r="A17" i="42"/>
  <c r="BD94" i="43"/>
  <c r="BD96" i="43" s="1"/>
  <c r="I16" i="42" s="1"/>
  <c r="BC94" i="43"/>
  <c r="BC96" i="43" s="1"/>
  <c r="H16" i="42" s="1"/>
  <c r="BB94" i="43"/>
  <c r="BB96" i="43" s="1"/>
  <c r="G16" i="42" s="1"/>
  <c r="BA94" i="43"/>
  <c r="BA96" i="43" s="1"/>
  <c r="F16" i="42" s="1"/>
  <c r="K94" i="43"/>
  <c r="K96" i="43" s="1"/>
  <c r="I94" i="43"/>
  <c r="I96" i="43" s="1"/>
  <c r="G94" i="43"/>
  <c r="G96" i="43" s="1"/>
  <c r="B16" i="42"/>
  <c r="A16" i="42"/>
  <c r="BD89" i="43"/>
  <c r="BC89" i="43"/>
  <c r="BB89" i="43"/>
  <c r="BA89" i="43"/>
  <c r="K89" i="43"/>
  <c r="I89" i="43"/>
  <c r="G89" i="43"/>
  <c r="AZ89" i="43" s="1"/>
  <c r="BD87" i="43"/>
  <c r="BC87" i="43"/>
  <c r="BB87" i="43"/>
  <c r="BA87" i="43"/>
  <c r="K87" i="43"/>
  <c r="I87" i="43"/>
  <c r="G87" i="43"/>
  <c r="AZ87" i="43" s="1"/>
  <c r="BD86" i="43"/>
  <c r="BC86" i="43"/>
  <c r="BB86" i="43"/>
  <c r="BA86" i="43"/>
  <c r="K86" i="43"/>
  <c r="I86" i="43"/>
  <c r="G86" i="43"/>
  <c r="AZ86" i="43" s="1"/>
  <c r="B15" i="42"/>
  <c r="A15" i="42"/>
  <c r="BD82" i="43"/>
  <c r="BC82" i="43"/>
  <c r="BB82" i="43"/>
  <c r="BA82" i="43"/>
  <c r="K82" i="43"/>
  <c r="I82" i="43"/>
  <c r="G82" i="43"/>
  <c r="AZ82" i="43" s="1"/>
  <c r="BD80" i="43"/>
  <c r="BC80" i="43"/>
  <c r="BB80" i="43"/>
  <c r="BA80" i="43"/>
  <c r="K80" i="43"/>
  <c r="I80" i="43"/>
  <c r="G80" i="43"/>
  <c r="AZ80" i="43" s="1"/>
  <c r="BD77" i="43"/>
  <c r="BC77" i="43"/>
  <c r="BB77" i="43"/>
  <c r="BA77" i="43"/>
  <c r="K77" i="43"/>
  <c r="I77" i="43"/>
  <c r="G77" i="43"/>
  <c r="B14" i="42"/>
  <c r="A14" i="42"/>
  <c r="BD72" i="43"/>
  <c r="BC72" i="43"/>
  <c r="BB72" i="43"/>
  <c r="BA72" i="43"/>
  <c r="K72" i="43"/>
  <c r="I72" i="43"/>
  <c r="G72" i="43"/>
  <c r="AZ72" i="43" s="1"/>
  <c r="BD70" i="43"/>
  <c r="BC70" i="43"/>
  <c r="BB70" i="43"/>
  <c r="BA70" i="43"/>
  <c r="K70" i="43"/>
  <c r="I70" i="43"/>
  <c r="G70" i="43"/>
  <c r="B13" i="42"/>
  <c r="A13" i="42"/>
  <c r="BD67" i="43"/>
  <c r="BC67" i="43"/>
  <c r="BB67" i="43"/>
  <c r="BA67" i="43"/>
  <c r="K67" i="43"/>
  <c r="I67" i="43"/>
  <c r="G67" i="43"/>
  <c r="AZ67" i="43" s="1"/>
  <c r="B12" i="42"/>
  <c r="A12" i="42"/>
  <c r="BD63" i="43"/>
  <c r="BC63" i="43"/>
  <c r="BB63" i="43"/>
  <c r="BA63" i="43"/>
  <c r="K63" i="43"/>
  <c r="I63" i="43"/>
  <c r="G63" i="43"/>
  <c r="AZ63" i="43" s="1"/>
  <c r="BD60" i="43"/>
  <c r="BC60" i="43"/>
  <c r="BB60" i="43"/>
  <c r="BA60" i="43"/>
  <c r="K60" i="43"/>
  <c r="I60" i="43"/>
  <c r="G60" i="43"/>
  <c r="AZ60" i="43" s="1"/>
  <c r="BD58" i="43"/>
  <c r="BC58" i="43"/>
  <c r="BB58" i="43"/>
  <c r="BA58" i="43"/>
  <c r="K58" i="43"/>
  <c r="I58" i="43"/>
  <c r="G58" i="43"/>
  <c r="AZ58" i="43" s="1"/>
  <c r="BD56" i="43"/>
  <c r="BC56" i="43"/>
  <c r="BB56" i="43"/>
  <c r="BA56" i="43"/>
  <c r="K56" i="43"/>
  <c r="I56" i="43"/>
  <c r="G56" i="43"/>
  <c r="G65" i="43" s="1"/>
  <c r="B11" i="42"/>
  <c r="A11" i="42"/>
  <c r="BD52" i="43"/>
  <c r="BC52" i="43"/>
  <c r="BB52" i="43"/>
  <c r="BA52" i="43"/>
  <c r="K52" i="43"/>
  <c r="I52" i="43"/>
  <c r="G52" i="43"/>
  <c r="AZ52" i="43" s="1"/>
  <c r="B10" i="42"/>
  <c r="A10" i="42"/>
  <c r="BD48" i="43"/>
  <c r="BC48" i="43"/>
  <c r="BB48" i="43"/>
  <c r="BA48" i="43"/>
  <c r="K48" i="43"/>
  <c r="I48" i="43"/>
  <c r="G48" i="43"/>
  <c r="AZ48" i="43" s="1"/>
  <c r="BD47" i="43"/>
  <c r="BC47" i="43"/>
  <c r="BB47" i="43"/>
  <c r="BA47" i="43"/>
  <c r="K47" i="43"/>
  <c r="I47" i="43"/>
  <c r="G47" i="43"/>
  <c r="AZ47" i="43" s="1"/>
  <c r="BD46" i="43"/>
  <c r="BC46" i="43"/>
  <c r="BB46" i="43"/>
  <c r="BA46" i="43"/>
  <c r="K46" i="43"/>
  <c r="I46" i="43"/>
  <c r="G46" i="43"/>
  <c r="G50" i="43" s="1"/>
  <c r="B9" i="42"/>
  <c r="A9" i="42"/>
  <c r="BD43" i="43"/>
  <c r="BC43" i="43"/>
  <c r="BB43" i="43"/>
  <c r="BA43" i="43"/>
  <c r="K43" i="43"/>
  <c r="I43" i="43"/>
  <c r="G43" i="43"/>
  <c r="AZ43" i="43" s="1"/>
  <c r="BD42" i="43"/>
  <c r="BC42" i="43"/>
  <c r="BB42" i="43"/>
  <c r="BA42" i="43"/>
  <c r="K42" i="43"/>
  <c r="I42" i="43"/>
  <c r="G42" i="43"/>
  <c r="AZ42" i="43" s="1"/>
  <c r="BD40" i="43"/>
  <c r="BC40" i="43"/>
  <c r="BB40" i="43"/>
  <c r="BA40" i="43"/>
  <c r="K40" i="43"/>
  <c r="I40" i="43"/>
  <c r="G40" i="43"/>
  <c r="BD39" i="43"/>
  <c r="BC39" i="43"/>
  <c r="BB39" i="43"/>
  <c r="BA39" i="43"/>
  <c r="K39" i="43"/>
  <c r="I39" i="43"/>
  <c r="G39" i="43"/>
  <c r="AZ39" i="43" s="1"/>
  <c r="B8" i="42"/>
  <c r="A8" i="42"/>
  <c r="BD30" i="43"/>
  <c r="BC30" i="43"/>
  <c r="BB30" i="43"/>
  <c r="BA30" i="43"/>
  <c r="K30" i="43"/>
  <c r="I30" i="43"/>
  <c r="G30" i="43"/>
  <c r="AZ30" i="43" s="1"/>
  <c r="BD29" i="43"/>
  <c r="BC29" i="43"/>
  <c r="BB29" i="43"/>
  <c r="BA29" i="43"/>
  <c r="K29" i="43"/>
  <c r="I29" i="43"/>
  <c r="G29" i="43"/>
  <c r="AZ29" i="43" s="1"/>
  <c r="BD28" i="43"/>
  <c r="BC28" i="43"/>
  <c r="BB28" i="43"/>
  <c r="BA28" i="43"/>
  <c r="K28" i="43"/>
  <c r="I28" i="43"/>
  <c r="G28" i="43"/>
  <c r="AZ28" i="43" s="1"/>
  <c r="BD25" i="43"/>
  <c r="BC25" i="43"/>
  <c r="BB25" i="43"/>
  <c r="BA25" i="43"/>
  <c r="K25" i="43"/>
  <c r="I25" i="43"/>
  <c r="G25" i="43"/>
  <c r="AZ25" i="43" s="1"/>
  <c r="BD23" i="43"/>
  <c r="BC23" i="43"/>
  <c r="BB23" i="43"/>
  <c r="BA23" i="43"/>
  <c r="K23" i="43"/>
  <c r="I23" i="43"/>
  <c r="G23" i="43"/>
  <c r="AZ23" i="43" s="1"/>
  <c r="BD22" i="43"/>
  <c r="BC22" i="43"/>
  <c r="BB22" i="43"/>
  <c r="BA22" i="43"/>
  <c r="K22" i="43"/>
  <c r="I22" i="43"/>
  <c r="G22" i="43"/>
  <c r="AZ22" i="43" s="1"/>
  <c r="BD19" i="43"/>
  <c r="BC19" i="43"/>
  <c r="BB19" i="43"/>
  <c r="BA19" i="43"/>
  <c r="K19" i="43"/>
  <c r="I19" i="43"/>
  <c r="G19" i="43"/>
  <c r="AZ19" i="43" s="1"/>
  <c r="BD18" i="43"/>
  <c r="BC18" i="43"/>
  <c r="BB18" i="43"/>
  <c r="BA18" i="43"/>
  <c r="K18" i="43"/>
  <c r="I18" i="43"/>
  <c r="G18" i="43"/>
  <c r="AZ18" i="43" s="1"/>
  <c r="BD11" i="43"/>
  <c r="BC11" i="43"/>
  <c r="BB11" i="43"/>
  <c r="BA11" i="43"/>
  <c r="K11" i="43"/>
  <c r="I11" i="43"/>
  <c r="G11" i="43"/>
  <c r="AZ11" i="43" s="1"/>
  <c r="BD10" i="43"/>
  <c r="BC10" i="43"/>
  <c r="BB10" i="43"/>
  <c r="BA10" i="43"/>
  <c r="K10" i="43"/>
  <c r="I10" i="43"/>
  <c r="G10" i="43"/>
  <c r="AZ10" i="43" s="1"/>
  <c r="BD8" i="43"/>
  <c r="BC8" i="43"/>
  <c r="BB8" i="43"/>
  <c r="BA8" i="43"/>
  <c r="K8" i="43"/>
  <c r="I8" i="43"/>
  <c r="G8" i="43"/>
  <c r="B7" i="42"/>
  <c r="A7" i="42"/>
  <c r="E4" i="43"/>
  <c r="F3" i="43"/>
  <c r="C33" i="41"/>
  <c r="F33" i="41" s="1"/>
  <c r="C31" i="41"/>
  <c r="G7" i="41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G16" i="2"/>
  <c r="D16" i="2"/>
  <c r="I15" i="3"/>
  <c r="G15" i="2"/>
  <c r="D15" i="2"/>
  <c r="I14" i="3"/>
  <c r="H22" i="3" s="1"/>
  <c r="G23" i="2" s="1"/>
  <c r="BE26" i="4"/>
  <c r="BD26" i="4"/>
  <c r="BC26" i="4"/>
  <c r="BB26" i="4"/>
  <c r="K26" i="4"/>
  <c r="I26" i="4"/>
  <c r="G26" i="4"/>
  <c r="BA26" i="4" s="1"/>
  <c r="BE23" i="4"/>
  <c r="BD23" i="4"/>
  <c r="BC23" i="4"/>
  <c r="BB23" i="4"/>
  <c r="K23" i="4"/>
  <c r="I23" i="4"/>
  <c r="G23" i="4"/>
  <c r="BA23" i="4" s="1"/>
  <c r="B8" i="3"/>
  <c r="A8" i="3"/>
  <c r="BE19" i="4"/>
  <c r="BD19" i="4"/>
  <c r="BC19" i="4"/>
  <c r="BB19" i="4"/>
  <c r="K19" i="4"/>
  <c r="I19" i="4"/>
  <c r="G19" i="4"/>
  <c r="BA19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3" i="4"/>
  <c r="BD13" i="4"/>
  <c r="BC13" i="4"/>
  <c r="BB13" i="4"/>
  <c r="K13" i="4"/>
  <c r="I13" i="4"/>
  <c r="G13" i="4"/>
  <c r="BA13" i="4" s="1"/>
  <c r="BE11" i="4"/>
  <c r="BD11" i="4"/>
  <c r="BC11" i="4"/>
  <c r="BB11" i="4"/>
  <c r="K11" i="4"/>
  <c r="I11" i="4"/>
  <c r="G11" i="4"/>
  <c r="BA11" i="4" s="1"/>
  <c r="BE8" i="4"/>
  <c r="BD8" i="4"/>
  <c r="BC8" i="4"/>
  <c r="BB8" i="4"/>
  <c r="K8" i="4"/>
  <c r="I8" i="4"/>
  <c r="G8" i="4"/>
  <c r="B7" i="3"/>
  <c r="A7" i="3"/>
  <c r="E4" i="4"/>
  <c r="F3" i="4"/>
  <c r="C33" i="2"/>
  <c r="F33" i="2" s="1"/>
  <c r="C31" i="2"/>
  <c r="G7" i="2"/>
  <c r="G34" i="1"/>
  <c r="I19" i="1" s="1"/>
  <c r="H29" i="1"/>
  <c r="G29" i="1"/>
  <c r="D22" i="1"/>
  <c r="D20" i="1"/>
  <c r="I2" i="1"/>
  <c r="G21" i="4" l="1"/>
  <c r="I21" i="4"/>
  <c r="BC21" i="4"/>
  <c r="G7" i="3" s="1"/>
  <c r="I30" i="4"/>
  <c r="BD30" i="4"/>
  <c r="H8" i="3" s="1"/>
  <c r="K21" i="4"/>
  <c r="K30" i="4"/>
  <c r="BA8" i="4"/>
  <c r="BA21" i="4" s="1"/>
  <c r="E7" i="3" s="1"/>
  <c r="BB21" i="4"/>
  <c r="F7" i="3" s="1"/>
  <c r="AZ77" i="43"/>
  <c r="G84" i="43"/>
  <c r="G37" i="43"/>
  <c r="BE30" i="4"/>
  <c r="I8" i="3" s="1"/>
  <c r="BE21" i="4"/>
  <c r="I7" i="3" s="1"/>
  <c r="BB119" i="61"/>
  <c r="F18" i="60" s="1"/>
  <c r="BA101" i="61"/>
  <c r="E15" i="60" s="1"/>
  <c r="G44" i="61"/>
  <c r="BD52" i="61"/>
  <c r="H8" i="60" s="1"/>
  <c r="K110" i="61"/>
  <c r="BE110" i="61"/>
  <c r="I16" i="60" s="1"/>
  <c r="BC119" i="61"/>
  <c r="G18" i="60" s="1"/>
  <c r="I133" i="61"/>
  <c r="BD141" i="61"/>
  <c r="H24" i="60" s="1"/>
  <c r="BD110" i="61"/>
  <c r="H16" i="60" s="1"/>
  <c r="BE44" i="61"/>
  <c r="I7" i="60" s="1"/>
  <c r="K52" i="61"/>
  <c r="BA52" i="61"/>
  <c r="E8" i="60" s="1"/>
  <c r="BD44" i="61"/>
  <c r="H7" i="60" s="1"/>
  <c r="G59" i="61"/>
  <c r="BC59" i="61"/>
  <c r="G9" i="60" s="1"/>
  <c r="G81" i="61"/>
  <c r="G87" i="61"/>
  <c r="BC110" i="61"/>
  <c r="G16" i="60" s="1"/>
  <c r="K119" i="61"/>
  <c r="BD119" i="61"/>
  <c r="H18" i="60" s="1"/>
  <c r="H25" i="60" s="1"/>
  <c r="C17" i="59" s="1"/>
  <c r="BC133" i="61"/>
  <c r="G22" i="60" s="1"/>
  <c r="I141" i="61"/>
  <c r="BA119" i="61"/>
  <c r="E18" i="60" s="1"/>
  <c r="I44" i="61"/>
  <c r="I119" i="61"/>
  <c r="BA133" i="61"/>
  <c r="E22" i="60" s="1"/>
  <c r="BC141" i="61"/>
  <c r="G24" i="60" s="1"/>
  <c r="BB44" i="61"/>
  <c r="F7" i="60" s="1"/>
  <c r="BD59" i="61"/>
  <c r="H9" i="60" s="1"/>
  <c r="I110" i="61"/>
  <c r="G119" i="61"/>
  <c r="BE119" i="61"/>
  <c r="I18" i="60" s="1"/>
  <c r="G141" i="61"/>
  <c r="BE141" i="61"/>
  <c r="I24" i="60" s="1"/>
  <c r="BA93" i="55"/>
  <c r="E13" i="54" s="1"/>
  <c r="G93" i="55"/>
  <c r="I102" i="55"/>
  <c r="BD102" i="55"/>
  <c r="H14" i="54" s="1"/>
  <c r="I124" i="55"/>
  <c r="BC102" i="55"/>
  <c r="G14" i="54" s="1"/>
  <c r="BE124" i="55"/>
  <c r="I18" i="54" s="1"/>
  <c r="BC52" i="55"/>
  <c r="G9" i="54" s="1"/>
  <c r="I79" i="55"/>
  <c r="K102" i="55"/>
  <c r="BE102" i="55"/>
  <c r="I14" i="54" s="1"/>
  <c r="BB124" i="55"/>
  <c r="F18" i="54" s="1"/>
  <c r="BC124" i="55"/>
  <c r="G18" i="54" s="1"/>
  <c r="BB52" i="55"/>
  <c r="F9" i="54" s="1"/>
  <c r="BD52" i="55"/>
  <c r="H9" i="54" s="1"/>
  <c r="BE128" i="55"/>
  <c r="I19" i="54" s="1"/>
  <c r="K128" i="55"/>
  <c r="BB38" i="55"/>
  <c r="F7" i="54" s="1"/>
  <c r="BD38" i="55"/>
  <c r="H7" i="54" s="1"/>
  <c r="K79" i="55"/>
  <c r="BE79" i="55"/>
  <c r="I12" i="54" s="1"/>
  <c r="BB102" i="55"/>
  <c r="F14" i="54" s="1"/>
  <c r="K124" i="55"/>
  <c r="BB79" i="55"/>
  <c r="F12" i="54" s="1"/>
  <c r="G102" i="55"/>
  <c r="G52" i="55"/>
  <c r="BC128" i="55"/>
  <c r="G19" i="54" s="1"/>
  <c r="BE45" i="55"/>
  <c r="I8" i="54" s="1"/>
  <c r="BC79" i="55"/>
  <c r="G12" i="54" s="1"/>
  <c r="G113" i="55"/>
  <c r="BC113" i="55"/>
  <c r="G15" i="54" s="1"/>
  <c r="BD113" i="55"/>
  <c r="H15" i="54" s="1"/>
  <c r="BE113" i="55"/>
  <c r="I15" i="54" s="1"/>
  <c r="I128" i="55"/>
  <c r="BD128" i="55"/>
  <c r="H19" i="54" s="1"/>
  <c r="BE38" i="55"/>
  <c r="I7" i="54" s="1"/>
  <c r="K52" i="55"/>
  <c r="BE52" i="55"/>
  <c r="I9" i="54" s="1"/>
  <c r="BB71" i="55"/>
  <c r="F11" i="54" s="1"/>
  <c r="K71" i="55"/>
  <c r="BA95" i="55"/>
  <c r="BA102" i="55" s="1"/>
  <c r="E14" i="54" s="1"/>
  <c r="G117" i="55"/>
  <c r="BA124" i="55"/>
  <c r="E18" i="54" s="1"/>
  <c r="I45" i="55"/>
  <c r="BD45" i="55"/>
  <c r="H8" i="54" s="1"/>
  <c r="BC45" i="55"/>
  <c r="G8" i="54" s="1"/>
  <c r="BB45" i="55"/>
  <c r="F8" i="54" s="1"/>
  <c r="G30" i="4"/>
  <c r="BB30" i="4"/>
  <c r="F8" i="3" s="1"/>
  <c r="BD21" i="4"/>
  <c r="H7" i="3" s="1"/>
  <c r="BB103" i="43"/>
  <c r="G18" i="42" s="1"/>
  <c r="AZ107" i="43"/>
  <c r="E19" i="42" s="1"/>
  <c r="BB107" i="43"/>
  <c r="G19" i="42" s="1"/>
  <c r="G68" i="43"/>
  <c r="I68" i="43"/>
  <c r="BC68" i="43"/>
  <c r="H12" i="42" s="1"/>
  <c r="BD103" i="43"/>
  <c r="I18" i="42" s="1"/>
  <c r="K68" i="43"/>
  <c r="BD54" i="43"/>
  <c r="I10" i="42" s="1"/>
  <c r="K103" i="43"/>
  <c r="BD68" i="43"/>
  <c r="I12" i="42" s="1"/>
  <c r="BA68" i="43"/>
  <c r="F12" i="42" s="1"/>
  <c r="BC75" i="43"/>
  <c r="H13" i="42" s="1"/>
  <c r="BA54" i="43"/>
  <c r="F10" i="42" s="1"/>
  <c r="I84" i="43"/>
  <c r="BC84" i="43"/>
  <c r="H14" i="42" s="1"/>
  <c r="G92" i="43"/>
  <c r="BC50" i="43"/>
  <c r="H9" i="42" s="1"/>
  <c r="I103" i="43"/>
  <c r="BC54" i="43"/>
  <c r="H10" i="42" s="1"/>
  <c r="K54" i="43"/>
  <c r="BB68" i="43"/>
  <c r="G12" i="42" s="1"/>
  <c r="BA92" i="43"/>
  <c r="F15" i="42" s="1"/>
  <c r="BB92" i="43"/>
  <c r="G15" i="42" s="1"/>
  <c r="K107" i="43"/>
  <c r="BD107" i="43"/>
  <c r="I19" i="42" s="1"/>
  <c r="I50" i="43"/>
  <c r="BC103" i="43"/>
  <c r="H18" i="42" s="1"/>
  <c r="BB75" i="43"/>
  <c r="G13" i="42" s="1"/>
  <c r="K50" i="43"/>
  <c r="BD50" i="43"/>
  <c r="I9" i="42" s="1"/>
  <c r="BA50" i="43"/>
  <c r="F9" i="42" s="1"/>
  <c r="BB50" i="43"/>
  <c r="G9" i="42" s="1"/>
  <c r="BC44" i="43"/>
  <c r="H8" i="42" s="1"/>
  <c r="K44" i="43"/>
  <c r="BD44" i="43"/>
  <c r="I8" i="42" s="1"/>
  <c r="AZ46" i="43"/>
  <c r="AZ50" i="43" s="1"/>
  <c r="E9" i="42" s="1"/>
  <c r="K84" i="43"/>
  <c r="BD84" i="43"/>
  <c r="I14" i="42" s="1"/>
  <c r="AZ94" i="43"/>
  <c r="AZ96" i="43" s="1"/>
  <c r="E16" i="42" s="1"/>
  <c r="G107" i="43"/>
  <c r="I107" i="43"/>
  <c r="BC107" i="43"/>
  <c r="H19" i="42" s="1"/>
  <c r="BA44" i="43"/>
  <c r="F8" i="42" s="1"/>
  <c r="BB44" i="43"/>
  <c r="G8" i="42" s="1"/>
  <c r="BA65" i="43"/>
  <c r="F11" i="42" s="1"/>
  <c r="BB65" i="43"/>
  <c r="G11" i="42" s="1"/>
  <c r="AZ68" i="43"/>
  <c r="E12" i="42" s="1"/>
  <c r="BA84" i="43"/>
  <c r="F14" i="42" s="1"/>
  <c r="G54" i="43"/>
  <c r="BB54" i="43"/>
  <c r="G10" i="42" s="1"/>
  <c r="BD75" i="43"/>
  <c r="I13" i="42" s="1"/>
  <c r="BD92" i="43"/>
  <c r="I15" i="42" s="1"/>
  <c r="BA103" i="43"/>
  <c r="F18" i="42" s="1"/>
  <c r="BA37" i="43"/>
  <c r="F7" i="42" s="1"/>
  <c r="I37" i="43"/>
  <c r="AZ40" i="43"/>
  <c r="AZ44" i="43" s="1"/>
  <c r="E8" i="42" s="1"/>
  <c r="G44" i="43"/>
  <c r="I92" i="43"/>
  <c r="BD71" i="55"/>
  <c r="H11" i="54" s="1"/>
  <c r="H38" i="60"/>
  <c r="G23" i="59" s="1"/>
  <c r="G15" i="59"/>
  <c r="G22" i="59" s="1"/>
  <c r="BA30" i="4"/>
  <c r="E8" i="3" s="1"/>
  <c r="BC30" i="4"/>
  <c r="G8" i="3" s="1"/>
  <c r="G9" i="3" s="1"/>
  <c r="C18" i="2" s="1"/>
  <c r="G120" i="55"/>
  <c r="BA119" i="55"/>
  <c r="BA120" i="55" s="1"/>
  <c r="E17" i="54" s="1"/>
  <c r="AZ70" i="43"/>
  <c r="AZ75" i="43" s="1"/>
  <c r="E13" i="42" s="1"/>
  <c r="G75" i="43"/>
  <c r="G15" i="41"/>
  <c r="H33" i="42"/>
  <c r="G23" i="41" s="1"/>
  <c r="AZ8" i="43"/>
  <c r="AZ37" i="43" s="1"/>
  <c r="E7" i="42" s="1"/>
  <c r="BB37" i="43"/>
  <c r="G7" i="42" s="1"/>
  <c r="BD37" i="43"/>
  <c r="I7" i="42" s="1"/>
  <c r="I75" i="43"/>
  <c r="BA52" i="55"/>
  <c r="E9" i="54" s="1"/>
  <c r="BA58" i="55"/>
  <c r="BA71" i="55" s="1"/>
  <c r="E11" i="54" s="1"/>
  <c r="G71" i="55"/>
  <c r="BC71" i="55"/>
  <c r="G11" i="54" s="1"/>
  <c r="AZ56" i="43"/>
  <c r="AZ65" i="43" s="1"/>
  <c r="E11" i="42" s="1"/>
  <c r="BD65" i="43"/>
  <c r="I11" i="42" s="1"/>
  <c r="K75" i="43"/>
  <c r="K92" i="43"/>
  <c r="BC92" i="43"/>
  <c r="H15" i="42" s="1"/>
  <c r="G38" i="55"/>
  <c r="BC38" i="55"/>
  <c r="G7" i="54" s="1"/>
  <c r="K38" i="55"/>
  <c r="I52" i="55"/>
  <c r="G16" i="53"/>
  <c r="G22" i="53" s="1"/>
  <c r="H33" i="54"/>
  <c r="G23" i="53" s="1"/>
  <c r="K44" i="61"/>
  <c r="BA61" i="61"/>
  <c r="BA63" i="61" s="1"/>
  <c r="E10" i="60" s="1"/>
  <c r="G63" i="61"/>
  <c r="BB110" i="61"/>
  <c r="F16" i="60" s="1"/>
  <c r="I44" i="43"/>
  <c r="BA45" i="55"/>
  <c r="E8" i="54" s="1"/>
  <c r="G45" i="55"/>
  <c r="BE71" i="55"/>
  <c r="I11" i="54" s="1"/>
  <c r="BA73" i="55"/>
  <c r="BA79" i="55" s="1"/>
  <c r="E12" i="54" s="1"/>
  <c r="G79" i="55"/>
  <c r="G110" i="61"/>
  <c r="BA103" i="61"/>
  <c r="BA110" i="61" s="1"/>
  <c r="E16" i="60" s="1"/>
  <c r="BC37" i="43"/>
  <c r="H7" i="42" s="1"/>
  <c r="I54" i="43"/>
  <c r="I65" i="43"/>
  <c r="BC65" i="43"/>
  <c r="H11" i="42" s="1"/>
  <c r="AZ92" i="43"/>
  <c r="E15" i="42" s="1"/>
  <c r="AZ103" i="43"/>
  <c r="E18" i="42" s="1"/>
  <c r="BA107" i="43"/>
  <c r="F19" i="42" s="1"/>
  <c r="I38" i="55"/>
  <c r="K45" i="55"/>
  <c r="BA54" i="55"/>
  <c r="BA56" i="55" s="1"/>
  <c r="E10" i="54" s="1"/>
  <c r="I71" i="55"/>
  <c r="BD79" i="55"/>
  <c r="H12" i="54" s="1"/>
  <c r="I113" i="55"/>
  <c r="K113" i="55"/>
  <c r="BB113" i="55"/>
  <c r="F15" i="54" s="1"/>
  <c r="BA54" i="61"/>
  <c r="BA59" i="61" s="1"/>
  <c r="E9" i="60" s="1"/>
  <c r="K74" i="61"/>
  <c r="BE74" i="61"/>
  <c r="I11" i="60" s="1"/>
  <c r="G113" i="61"/>
  <c r="BA112" i="61"/>
  <c r="BA113" i="61" s="1"/>
  <c r="E17" i="60" s="1"/>
  <c r="BB141" i="61"/>
  <c r="F24" i="60" s="1"/>
  <c r="K37" i="43"/>
  <c r="K65" i="43"/>
  <c r="BA75" i="43"/>
  <c r="F13" i="42" s="1"/>
  <c r="BB84" i="43"/>
  <c r="G14" i="42" s="1"/>
  <c r="BA126" i="55"/>
  <c r="BA128" i="55" s="1"/>
  <c r="E19" i="54" s="1"/>
  <c r="G128" i="55"/>
  <c r="BA44" i="61"/>
  <c r="E7" i="60" s="1"/>
  <c r="BC44" i="61"/>
  <c r="G7" i="60" s="1"/>
  <c r="BA128" i="61"/>
  <c r="BA129" i="61" s="1"/>
  <c r="E21" i="60" s="1"/>
  <c r="G129" i="61"/>
  <c r="BB131" i="61"/>
  <c r="BB133" i="61" s="1"/>
  <c r="F22" i="60" s="1"/>
  <c r="G133" i="61"/>
  <c r="G74" i="61"/>
  <c r="K133" i="61"/>
  <c r="G137" i="61"/>
  <c r="BA65" i="61"/>
  <c r="BA74" i="61" s="1"/>
  <c r="E11" i="60" s="1"/>
  <c r="BA121" i="61"/>
  <c r="BA123" i="61" s="1"/>
  <c r="E19" i="60" s="1"/>
  <c r="BA76" i="61"/>
  <c r="BA77" i="61" s="1"/>
  <c r="E12" i="60" s="1"/>
  <c r="BA125" i="61"/>
  <c r="BA126" i="61" s="1"/>
  <c r="E20" i="60" s="1"/>
  <c r="G124" i="55"/>
  <c r="BA8" i="55"/>
  <c r="BA38" i="55" s="1"/>
  <c r="E7" i="54" s="1"/>
  <c r="BA104" i="55"/>
  <c r="BA113" i="55" s="1"/>
  <c r="E15" i="54" s="1"/>
  <c r="AZ84" i="43"/>
  <c r="E14" i="42" s="1"/>
  <c r="G103" i="43"/>
  <c r="AZ54" i="43"/>
  <c r="E10" i="42" s="1"/>
  <c r="AZ98" i="43"/>
  <c r="AZ99" i="43" s="1"/>
  <c r="E17" i="42" s="1"/>
  <c r="I20" i="1"/>
  <c r="G22" i="2"/>
  <c r="F9" i="3" l="1"/>
  <c r="C16" i="2" s="1"/>
  <c r="I9" i="3"/>
  <c r="C21" i="2" s="1"/>
  <c r="H9" i="3"/>
  <c r="C17" i="2" s="1"/>
  <c r="E9" i="3"/>
  <c r="C15" i="2" s="1"/>
  <c r="L111" i="43"/>
  <c r="I25" i="60"/>
  <c r="C21" i="59" s="1"/>
  <c r="G25" i="60"/>
  <c r="C18" i="59" s="1"/>
  <c r="F25" i="60"/>
  <c r="C16" i="59" s="1"/>
  <c r="F20" i="54"/>
  <c r="C16" i="53" s="1"/>
  <c r="I20" i="54"/>
  <c r="C21" i="53" s="1"/>
  <c r="H20" i="54"/>
  <c r="C17" i="53" s="1"/>
  <c r="G20" i="54"/>
  <c r="C18" i="53" s="1"/>
  <c r="G22" i="41"/>
  <c r="I20" i="42"/>
  <c r="C21" i="41" s="1"/>
  <c r="H20" i="42"/>
  <c r="C17" i="41" s="1"/>
  <c r="G20" i="42"/>
  <c r="C18" i="41" s="1"/>
  <c r="F20" i="42"/>
  <c r="C16" i="41" s="1"/>
  <c r="E25" i="60"/>
  <c r="C15" i="59" s="1"/>
  <c r="E20" i="54"/>
  <c r="C15" i="53" s="1"/>
  <c r="E20" i="42"/>
  <c r="C15" i="41" s="1"/>
  <c r="C19" i="2" l="1"/>
  <c r="C22" i="2" s="1"/>
  <c r="C23" i="2" s="1"/>
  <c r="F30" i="2" s="1"/>
  <c r="F31" i="2" s="1"/>
  <c r="F34" i="2" s="1"/>
  <c r="C19" i="59"/>
  <c r="C22" i="59" s="1"/>
  <c r="C23" i="59" s="1"/>
  <c r="C19" i="53"/>
  <c r="C22" i="53" s="1"/>
  <c r="C23" i="53" s="1"/>
  <c r="C19" i="41"/>
  <c r="C22" i="41" s="1"/>
  <c r="C23" i="41" s="1"/>
  <c r="H30" i="1" l="1"/>
  <c r="I30" i="1" s="1"/>
  <c r="F30" i="59"/>
  <c r="F31" i="59" s="1"/>
  <c r="F34" i="59" s="1"/>
  <c r="H33" i="1"/>
  <c r="I33" i="1" s="1"/>
  <c r="F33" i="1" s="1"/>
  <c r="F30" i="53"/>
  <c r="F31" i="53" s="1"/>
  <c r="H32" i="1"/>
  <c r="I32" i="1" s="1"/>
  <c r="F32" i="1" s="1"/>
  <c r="F30" i="41"/>
  <c r="F31" i="41" s="1"/>
  <c r="F34" i="41" s="1"/>
  <c r="H31" i="1"/>
  <c r="I31" i="1" s="1"/>
  <c r="F31" i="1" s="1"/>
  <c r="F34" i="53" l="1"/>
  <c r="H34" i="1"/>
  <c r="I21" i="1" s="1"/>
  <c r="I22" i="1" s="1"/>
  <c r="I23" i="1" s="1"/>
  <c r="F30" i="1"/>
  <c r="F34" i="1" s="1"/>
  <c r="I34" i="1"/>
  <c r="J31" i="1" l="1"/>
  <c r="J32" i="1"/>
  <c r="J34" i="1"/>
  <c r="J33" i="1"/>
  <c r="J30" i="1"/>
</calcChain>
</file>

<file path=xl/sharedStrings.xml><?xml version="1.0" encoding="utf-8"?>
<sst xmlns="http://schemas.openxmlformats.org/spreadsheetml/2006/main" count="1433" uniqueCount="440">
  <si>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</si>
  <si>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</si>
  <si>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</si>
  <si>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</si>
  <si>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</si>
  <si>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</si>
  <si>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</si>
  <si>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</si>
  <si>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</si>
  <si>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</si>
  <si>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</si>
  <si>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</si>
  <si>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</si>
  <si>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</si>
  <si>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</si>
  <si>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</si>
  <si>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</si>
  <si>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</si>
  <si>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</si>
  <si>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</si>
  <si>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</si>
  <si>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</si>
  <si>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</si>
  <si>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</si>
  <si>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</si>
  <si>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</si>
  <si>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</si>
  <si>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</si>
  <si>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</si>
  <si>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</si>
  <si>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</si>
  <si>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</si>
  <si>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</si>
  <si>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</si>
  <si>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</si>
  <si>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</si>
  <si>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</si>
  <si>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</si>
  <si>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</si>
  <si>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</si>
  <si>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</si>
  <si>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</si>
  <si>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</si>
  <si>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</si>
  <si>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</si>
  <si>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</si>
  <si>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</si>
  <si>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</si>
  <si>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</si>
  <si>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</si>
  <si>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</si>
  <si>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</si>
  <si>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</si>
  <si>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</si>
  <si>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</si>
  <si>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</si>
  <si>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</si>
  <si>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</si>
  <si>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</si>
  <si>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</si>
  <si>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</si>
  <si>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</si>
  <si>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</si>
  <si>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</si>
  <si>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</si>
  <si>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</si>
  <si>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</si>
  <si>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</si>
  <si>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</si>
  <si>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</si>
  <si>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</si>
  <si>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</si>
  <si>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</si>
  <si>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</si>
  <si>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</si>
  <si>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</si>
  <si>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</si>
  <si>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</si>
  <si>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</si>
  <si>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</si>
  <si>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</si>
  <si>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</si>
  <si>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</si>
  <si>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</si>
  <si>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</si>
  <si>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</si>
  <si>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</si>
  <si>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</si>
  <si>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</si>
  <si>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</si>
  <si>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</si>
  <si>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</si>
  <si>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</si>
  <si>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</si>
  <si>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</si>
  <si>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</si>
  <si>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</si>
  <si>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</si>
  <si>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</si>
  <si>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</si>
  <si>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</si>
  <si>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</si>
  <si>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</si>
  <si>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</si>
  <si>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</si>
  <si>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</si>
  <si>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</si>
  <si>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</si>
  <si>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</si>
  <si>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</si>
  <si>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</si>
  <si>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005241020T00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</si>
  <si>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</si>
  <si>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</si>
  <si>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</si>
  <si>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</si>
  <si>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</si>
  <si>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</si>
  <si>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</si>
  <si>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</si>
  <si>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091704001T00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</si>
  <si>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</si>
  <si>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</si>
  <si>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</si>
  <si>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</si>
  <si>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</si>
  <si>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</si>
  <si>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</si>
  <si>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</si>
  <si>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</si>
  <si>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</si>
  <si>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</si>
  <si>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</si>
  <si>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</si>
  <si>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</si>
  <si>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</si>
  <si>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</si>
  <si>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</si>
  <si>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</si>
  <si>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</si>
  <si>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</si>
  <si>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</si>
  <si>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</si>
  <si>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</si>
  <si>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</si>
  <si>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m3</t>
  </si>
  <si>
    <t>1 Zemní práce</t>
  </si>
  <si>
    <t>122101101R00</t>
  </si>
  <si>
    <t xml:space="preserve">Odkopávky nezapažené v hor. 2 do 100 m3 </t>
  </si>
  <si>
    <t>130001101R00</t>
  </si>
  <si>
    <t xml:space="preserve">Příplatek za ztížené hloubení v blízkosti vedení </t>
  </si>
  <si>
    <t>130901121RT1</t>
  </si>
  <si>
    <t>Bourání konstrukcí z betonu prostého ve vykopávk. pneumatickým kladivem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</si>
  <si>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</si>
  <si>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</si>
  <si>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</si>
  <si>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</si>
  <si>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</si>
  <si>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</si>
  <si>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</si>
  <si>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</si>
  <si>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</si>
  <si>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</si>
  <si>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</si>
  <si>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</si>
  <si>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</si>
  <si>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</si>
  <si>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</si>
  <si>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</si>
  <si>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</si>
  <si>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</si>
  <si>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</si>
  <si>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</si>
  <si>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</si>
  <si>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</si>
  <si>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</si>
  <si>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</si>
  <si>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</si>
  <si>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</si>
  <si>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</si>
  <si>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</si>
  <si>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</si>
  <si>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115101201R00</t>
  </si>
  <si>
    <t xml:space="preserve">Čerpání vody na výšku do 10 m, přítok do 500 l/min </t>
  </si>
  <si>
    <t>115101301R00</t>
  </si>
  <si>
    <t xml:space="preserve">Pohotovost čerp.soupravy, výška 10 m, přítok 500 l 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</si>
  <si>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</si>
  <si>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</si>
  <si>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</si>
  <si>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</si>
  <si>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</si>
  <si>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182001121R00</t>
  </si>
  <si>
    <t xml:space="preserve">Plošná úprava terénu, nerovnosti do 15 cm v rovině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</si>
  <si>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</si>
  <si>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</si>
  <si>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</si>
  <si>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</si>
  <si>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</si>
  <si>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</si>
  <si>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</si>
  <si>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</si>
  <si>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</si>
  <si>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</si>
  <si>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</si>
  <si>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</si>
  <si>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</si>
  <si>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</si>
  <si>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</si>
  <si>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</si>
  <si>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</si>
  <si>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</si>
  <si>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</si>
  <si>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</si>
  <si>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</si>
  <si>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</si>
  <si>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</si>
  <si>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</si>
  <si>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-3,14*0,75*0,75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</si>
  <si>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</si>
  <si>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</si>
  <si>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</si>
  <si>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</si>
  <si>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</si>
  <si>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</si>
  <si>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</si>
  <si>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</si>
  <si>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</si>
  <si>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</si>
  <si>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</si>
  <si>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</si>
  <si>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</si>
  <si>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</si>
  <si>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</si>
  <si>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</si>
  <si>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</si>
  <si>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</si>
  <si>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</si>
  <si>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</si>
  <si>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</si>
  <si>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</si>
  <si>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</si>
  <si>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914001121RT6</t>
  </si>
  <si>
    <t>917762111R00</t>
  </si>
  <si>
    <t xml:space="preserve">Osazení  obrub. bet. s opěrou,lože z C 12/15 </t>
  </si>
  <si>
    <t>917862111R00</t>
  </si>
  <si>
    <t>59217420</t>
  </si>
  <si>
    <t>94</t>
  </si>
  <si>
    <t>Lešení a stavební výtahy</t>
  </si>
  <si>
    <t>94 Lešení a stavební výtahy</t>
  </si>
  <si>
    <t>171156610600</t>
  </si>
  <si>
    <t>Jeřáb mobil. na autopodvozku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</si>
  <si>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</si>
  <si>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</si>
  <si>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</si>
  <si>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</si>
  <si>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</si>
  <si>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</si>
  <si>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</si>
  <si>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</si>
  <si>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</si>
  <si>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</si>
  <si>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</si>
  <si>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</si>
  <si>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</si>
  <si>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</si>
  <si>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</si>
  <si>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</si>
  <si>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113201111R00</t>
  </si>
  <si>
    <t xml:space="preserve">Vytrhání obrubníků chodníkových a parkových </t>
  </si>
  <si>
    <t>274272120RT3</t>
  </si>
  <si>
    <t>Zdivo základové z bednicích tvárnic, tl. 20 cm výplň tvárnic betonem C 16/20</t>
  </si>
  <si>
    <t>274361413T00</t>
  </si>
  <si>
    <t xml:space="preserve">Bednící tvárnice výztuž 6 kg/m2 </t>
  </si>
  <si>
    <t>38</t>
  </si>
  <si>
    <t>Kompletní konstrukce</t>
  </si>
  <si>
    <t>38 Kompletní konstrukce</t>
  </si>
  <si>
    <t>388993111R00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</si>
  <si>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</si>
  <si>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</si>
  <si>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</si>
  <si>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</si>
  <si>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</si>
  <si>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567211115R00</t>
  </si>
  <si>
    <t xml:space="preserve">Podklad z prostého betonu tř. I  tloušťky 15 cm </t>
  </si>
  <si>
    <t>592451124</t>
  </si>
  <si>
    <t xml:space="preserve">Osazení  obrub.bet. s opěrou,lože z C 12/15 </t>
  </si>
  <si>
    <t>919731114R00</t>
  </si>
  <si>
    <t xml:space="preserve">Zarovnání styčné plochy z betonu </t>
  </si>
  <si>
    <t>Železobeton základových kleneb C 16/20 XO</t>
  </si>
  <si>
    <t>20,00*1,00*0,61*1,15/1000</t>
  </si>
  <si>
    <t>564851111R00</t>
  </si>
  <si>
    <t>kontejnery:-3,14*0,95*0,95*3</t>
  </si>
  <si>
    <t>-3,14*0,75*0,75*2</t>
  </si>
  <si>
    <t>Dlažba  20x10x6 cm přírodní</t>
  </si>
  <si>
    <t>59217490</t>
  </si>
  <si>
    <t>Obrubník silniční nájezdový</t>
  </si>
  <si>
    <t>59217491</t>
  </si>
  <si>
    <t>Obrubník silniční přechodový</t>
  </si>
  <si>
    <t>Dodávka a montáž sběrných kontejnerů Q5 vč.dopravy</t>
  </si>
  <si>
    <t>Dodávka a montáž sběrných kontejnerů Q3 vč.dopravy</t>
  </si>
  <si>
    <t>M21</t>
  </si>
  <si>
    <t>Elektromontáže</t>
  </si>
  <si>
    <t>M21 Elektromontáže</t>
  </si>
  <si>
    <t>210000011T00</t>
  </si>
  <si>
    <t>kompl</t>
  </si>
  <si>
    <t>ruční výkop :5,00*0,50*1,37</t>
  </si>
  <si>
    <t>(7,90+5,00)*2*1,57</t>
  </si>
  <si>
    <t>-3,14*0,75*0,75*1,07</t>
  </si>
  <si>
    <t xml:space="preserve">Chránička kabelu Js 63 mm, výkop </t>
  </si>
  <si>
    <t>Odvoz suti a vybour. hmot na skládku zhotovitele</t>
  </si>
  <si>
    <t>16,00*1,00*0,61*1,15/1000</t>
  </si>
  <si>
    <t>96</t>
  </si>
  <si>
    <t>Bourání konstrukcí</t>
  </si>
  <si>
    <t>96 Bourání konstrukcí</t>
  </si>
  <si>
    <t>7,90*5,00*(1,57-0,20)</t>
  </si>
  <si>
    <t>výkop:7,90*5,00*(1,57-0,20)</t>
  </si>
  <si>
    <t>odpočet:</t>
  </si>
  <si>
    <t>kontejnery:-3,14*0,95*0,95*3*1,07</t>
  </si>
  <si>
    <t>-3,14*0,75*0,75*1,07*2</t>
  </si>
  <si>
    <t>17,70*25/1000*1,20</t>
  </si>
  <si>
    <t>7,70*4,90</t>
  </si>
  <si>
    <t>25,696*1,05</t>
  </si>
  <si>
    <t>dopočet:0,0192</t>
  </si>
  <si>
    <t>966006132R00</t>
  </si>
  <si>
    <t xml:space="preserve">Odstranění doprav.značek se sloupky, s bet.patkami </t>
  </si>
  <si>
    <t xml:space="preserve">Osazení obrub.bet. s opěrou,lože z C 12/15 </t>
  </si>
  <si>
    <t>113107515R00</t>
  </si>
  <si>
    <t xml:space="preserve">Odstranění podkladu pl. 50 m2,kam.drcené tl.15 cm </t>
  </si>
  <si>
    <t>10,00*3,15*(1,57-0,20)</t>
  </si>
  <si>
    <t>(10,00+3,15)*2*1,57</t>
  </si>
  <si>
    <t>113106231R00</t>
  </si>
  <si>
    <t xml:space="preserve">Rozebrání dlažeb ze zámkové dlažby v kamenivu </t>
  </si>
  <si>
    <t>pod zákl.desku:9,70*2,90</t>
  </si>
  <si>
    <t>pod zákl.desku:9,70*2,90*0,10</t>
  </si>
  <si>
    <t>zákl.deska:9,70*2,90*0,10</t>
  </si>
  <si>
    <t>zákl.deska:9,70*2,90*4,968*1,30/1000</t>
  </si>
  <si>
    <t>9,70*2,90</t>
  </si>
  <si>
    <t>17,8622*1,05</t>
  </si>
  <si>
    <t>dopočet:0,2447</t>
  </si>
  <si>
    <t>zákl.deska:9,70*2,90</t>
  </si>
  <si>
    <t>Lokalita Uherský Brod- východ</t>
  </si>
  <si>
    <t>zídka:-6,80*0,80*0,20</t>
  </si>
  <si>
    <t>6,80*0,80</t>
  </si>
  <si>
    <t>6,80*0,80*6*1,20/1000</t>
  </si>
  <si>
    <t>10,00*0,15</t>
  </si>
  <si>
    <t>SO 04.10</t>
  </si>
  <si>
    <t>Stanoviště 16- ul. Močidla</t>
  </si>
  <si>
    <t>SO 04.10 Stanoviště 16- ul. Močidla</t>
  </si>
  <si>
    <t>29,00*0,20</t>
  </si>
  <si>
    <t>29,00*(1,57-0,20)</t>
  </si>
  <si>
    <t>50%:39,73*0,5</t>
  </si>
  <si>
    <t>(7,86+2,80+0,944+2,75+1,70+1,45)*1,57</t>
  </si>
  <si>
    <t>(1,754+2,55*2+3,991+1,45)*1,57</t>
  </si>
  <si>
    <t>odkopávka:29,00*0,20</t>
  </si>
  <si>
    <t>výkop:29,00*(1,57-0,20)</t>
  </si>
  <si>
    <t>zákl.deska:29,00*0,10*(-1)</t>
  </si>
  <si>
    <t>podkladní mazanina:-2,90</t>
  </si>
  <si>
    <t>podsyp:-2,90</t>
  </si>
  <si>
    <t>24,70*25/1000*1,20</t>
  </si>
  <si>
    <t>pod základ.desku:29,00</t>
  </si>
  <si>
    <t>pod základ.desku:29,00*0,10</t>
  </si>
  <si>
    <t>základ.deska:29,00*0,10</t>
  </si>
  <si>
    <t>základ.deska:29,00*4,968*1,30/1000</t>
  </si>
  <si>
    <t>základ.deska:29,00</t>
  </si>
  <si>
    <t xml:space="preserve">Osazení ležat. obrub. bet. s opěrou,lože z C 12/15 </t>
  </si>
  <si>
    <t>Obrubník chodníkový  1000/100/200 mm</t>
  </si>
  <si>
    <t>Lokalita Uherský Brod -východ</t>
  </si>
  <si>
    <t>112211113R00</t>
  </si>
  <si>
    <t>919735123R00</t>
  </si>
  <si>
    <t xml:space="preserve">Řezání stávajícího betonového krytu tl. 10 - 15 cm </t>
  </si>
  <si>
    <t>SO 04.2</t>
  </si>
  <si>
    <t>Stanoviště 8- ul.Větrná  č.p.2060</t>
  </si>
  <si>
    <t>SO 04.2 Stanoviště 8- ul.Větrná  č.p.2060</t>
  </si>
  <si>
    <t>10,00*3,15*0,20</t>
  </si>
  <si>
    <t>50%:43,155*0,50</t>
  </si>
  <si>
    <t>odkopávka:10,00*3,15*0,20</t>
  </si>
  <si>
    <t>10,00*3,15*1,37</t>
  </si>
  <si>
    <t>zákl.deska:-10,00*3,15*0,10</t>
  </si>
  <si>
    <t>podkladní mazanina:-3,15</t>
  </si>
  <si>
    <t>podsyp:-3,15</t>
  </si>
  <si>
    <t>112201103R00</t>
  </si>
  <si>
    <t xml:space="preserve">Odstranění pařezů pod úrovní, o průměru 50 - 70 cm </t>
  </si>
  <si>
    <t>(12,00+3,15*2)*1,00</t>
  </si>
  <si>
    <t>18,30*25/1000*1,20</t>
  </si>
  <si>
    <t>10,00+2*3,05</t>
  </si>
  <si>
    <t>SO 04.4</t>
  </si>
  <si>
    <t>Stanoviště 10- ul.Větrná č.p. 1382</t>
  </si>
  <si>
    <t>SO 04.4 Stanoviště 10- ul.Větrná č.p. 1382</t>
  </si>
  <si>
    <t>8,00*5,00*0,20</t>
  </si>
  <si>
    <t>-5,00*0,50*1,37</t>
  </si>
  <si>
    <t>50%:50,69*0,5</t>
  </si>
  <si>
    <t>ruční výkop :5,00*0,50*1,37*0,5</t>
  </si>
  <si>
    <t>odkopávka:8,00*5,00*0,20</t>
  </si>
  <si>
    <t>7,90*5,00*1,37</t>
  </si>
  <si>
    <t>zákl.deska:-7,70*4,90*0,10</t>
  </si>
  <si>
    <t>podkladní mazanina:-3,773</t>
  </si>
  <si>
    <t>podsyp:-3,773</t>
  </si>
  <si>
    <t xml:space="preserve">Rozebrání dlažeb v kamenivu </t>
  </si>
  <si>
    <t>8,00*1,25</t>
  </si>
  <si>
    <t>(9,70+4,00*2)*1,00</t>
  </si>
  <si>
    <t>pod zákl.desku:7,70*4,90</t>
  </si>
  <si>
    <t>pod zákl.desku:7,70*4,90*0,10</t>
  </si>
  <si>
    <t>zákl.deska:7,70*4,90*4,968*1,30/1000</t>
  </si>
  <si>
    <t>VO:5,00*0,50*0,20</t>
  </si>
  <si>
    <t>zákl.deska:7,70*4,90</t>
  </si>
  <si>
    <t>zákl.deska:7,70*4,90*0,10</t>
  </si>
  <si>
    <t>(7,90+5,00)*2</t>
  </si>
  <si>
    <t xml:space="preserve">Venkovní osvětlení, rozvod </t>
  </si>
  <si>
    <t>úprava trasy  rozvodu v délce cca 5 m</t>
  </si>
  <si>
    <t>Slepý rozpočet stavby</t>
  </si>
  <si>
    <t>Masarykovo náměstí 100</t>
  </si>
  <si>
    <t>Uherský Brod</t>
  </si>
  <si>
    <t>68817</t>
  </si>
  <si>
    <t>00291463</t>
  </si>
  <si>
    <t>CZ00291463</t>
  </si>
  <si>
    <t>Geodetické vytýčení staveniště , vytýčení výškových a polohopisných bodů stavby, kontrolní zaměření  vč. zaměření skutečného provedení stavby se zákresem do katastrální mapy</t>
  </si>
  <si>
    <t>Zajištění zvláštního užívání komunikací při realizaci stavby , úhrada vyměřených poplatků a nájemného s vlastníky pozemku.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</si>
  <si>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</si>
  <si>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</si>
  <si>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Obsyp objektu bez prohození sypaniny s dodáním bet. recyklátu z deponie investora, včetně naložení a dovozu do 5 km</t>
  </si>
  <si>
    <t>Vodorovné přemístění výkopku z hor.1-4 na skládku zhotovitele</t>
  </si>
  <si>
    <t>Podklad z betonového recyklátu 0/32 po zhutnění tloušťky 15 cm z deponie investora, včetně naložení a dovozu do 5,0 km - plocha kontejnery</t>
  </si>
  <si>
    <t>19,00*1,05</t>
  </si>
  <si>
    <t>dopočet:0,05</t>
  </si>
  <si>
    <t>22,0*1,05</t>
  </si>
  <si>
    <t>dopočet:0,9</t>
  </si>
  <si>
    <t>18,0</t>
  </si>
  <si>
    <t>soub.</t>
  </si>
  <si>
    <t>31,03-8,5-3,53 konetjnery</t>
  </si>
  <si>
    <t xml:space="preserve">soub. </t>
  </si>
  <si>
    <t xml:space="preserve">Spálení pařezů, likvidace na hromadách o D do 1 m </t>
  </si>
  <si>
    <t>8,00*1,8</t>
  </si>
  <si>
    <t>7,70*5,55</t>
  </si>
  <si>
    <t>30,70*1,05</t>
  </si>
  <si>
    <t>(7,90+5,00)*2+10,0</t>
  </si>
  <si>
    <t xml:space="preserve">Osazení sloupku dopr.značky vč. bet.základu+Al patka </t>
  </si>
  <si>
    <t>kontrola vazba</t>
  </si>
  <si>
    <t>D + M dočasného dopravního značení, vč. pronájmu po dobu stavby. Zajištění vydání stanovení přechodné i místní úpravy provozu na pozemních komunikaci a případné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</si>
  <si>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 xml:space="preserve">Geodetické práce na stavbě, zaměření skutečného stavu </t>
  </si>
  <si>
    <t>Náklady na údržbu staveniště, dotčených ploch, zajištění venkovního prostoru proti prašnosti s využitím vodní clony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</si>
</sst>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rgb="FF0070C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3" fillId="0" borderId="0" xfId="0" applyFont="1" applyBorder="1"/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3" borderId="65" xfId="1" applyNumberFormat="1" applyFont="1" applyFill="1" applyBorder="1" applyAlignment="1">
      <alignment horizontal="right" wrapText="1"/>
    </xf>
    <xf numFmtId="0" fontId="17" fillId="3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3" borderId="65" xfId="1" applyNumberFormat="1" applyFont="1" applyFill="1" applyBorder="1" applyAlignment="1">
      <alignment horizontal="right" wrapText="1"/>
    </xf>
    <xf numFmtId="0" fontId="1" fillId="0" borderId="0" xfId="1" applyFont="1" applyAlignment="1">
      <alignment horizontal="center"/>
    </xf>
    <xf numFmtId="0" fontId="16" fillId="0" borderId="0" xfId="1" applyFont="1" applyAlignment="1">
      <alignment horizontal="center" wrapText="1"/>
    </xf>
    <xf numFmtId="0" fontId="8" fillId="0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0" fontId="22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13" fillId="0" borderId="0" xfId="1" applyFont="1" applyFill="1"/>
    <xf numFmtId="0" fontId="8" fillId="0" borderId="16" xfId="1" applyFont="1" applyFill="1" applyBorder="1" applyAlignment="1">
      <alignment vertical="top" wrapText="1"/>
    </xf>
    <xf numFmtId="0" fontId="3" fillId="0" borderId="17" xfId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right"/>
    </xf>
    <xf numFmtId="4" fontId="17" fillId="0" borderId="65" xfId="1" applyNumberFormat="1" applyFont="1" applyFill="1" applyBorder="1" applyAlignment="1">
      <alignment horizontal="right" wrapText="1"/>
    </xf>
    <xf numFmtId="0" fontId="17" fillId="0" borderId="4" xfId="1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right"/>
    </xf>
    <xf numFmtId="0" fontId="1" fillId="0" borderId="4" xfId="1" applyFont="1" applyFill="1" applyBorder="1"/>
    <xf numFmtId="4" fontId="1" fillId="0" borderId="5" xfId="1" applyNumberFormat="1" applyFont="1" applyFill="1" applyBorder="1"/>
    <xf numFmtId="0" fontId="1" fillId="0" borderId="0" xfId="1" applyFont="1" applyFill="1" applyBorder="1"/>
    <xf numFmtId="49" fontId="3" fillId="0" borderId="17" xfId="1" applyNumberFormat="1" applyFont="1" applyFill="1" applyBorder="1" applyAlignment="1">
      <alignment horizontal="left"/>
    </xf>
    <xf numFmtId="0" fontId="16" fillId="0" borderId="0" xfId="1" applyFont="1" applyFill="1" applyAlignment="1">
      <alignment horizontal="center" wrapText="1"/>
    </xf>
    <xf numFmtId="4" fontId="1" fillId="0" borderId="0" xfId="1" applyNumberFormat="1" applyFont="1" applyAlignment="1">
      <alignment horizontal="center"/>
    </xf>
    <xf numFmtId="0" fontId="16" fillId="0" borderId="0" xfId="1" applyFont="1" applyFill="1" applyAlignment="1">
      <alignment wrapText="1"/>
    </xf>
    <xf numFmtId="0" fontId="1" fillId="0" borderId="0" xfId="0" applyFont="1" applyFill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/>
    <xf numFmtId="0" fontId="4" fillId="0" borderId="2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9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4" fontId="6" fillId="0" borderId="12" xfId="0" applyNumberFormat="1" applyFont="1" applyFill="1" applyBorder="1" applyAlignment="1">
      <alignment horizontal="right" vertical="center"/>
    </xf>
    <xf numFmtId="4" fontId="6" fillId="0" borderId="13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" fontId="1" fillId="0" borderId="0" xfId="0" applyNumberFormat="1" applyFont="1" applyFill="1"/>
    <xf numFmtId="0" fontId="4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7" xfId="0" applyFont="1" applyFill="1" applyBorder="1"/>
    <xf numFmtId="164" fontId="3" fillId="0" borderId="8" xfId="0" applyNumberFormat="1" applyFont="1" applyFill="1" applyBorder="1"/>
    <xf numFmtId="3" fontId="4" fillId="0" borderId="16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165" fontId="1" fillId="0" borderId="17" xfId="0" applyNumberFormat="1" applyFont="1" applyFill="1" applyBorder="1"/>
    <xf numFmtId="49" fontId="3" fillId="0" borderId="4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164" fontId="3" fillId="0" borderId="5" xfId="0" applyNumberFormat="1" applyFont="1" applyFill="1" applyBorder="1"/>
    <xf numFmtId="3" fontId="4" fillId="0" borderId="17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3" fillId="0" borderId="17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164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 vertical="center"/>
    </xf>
    <xf numFmtId="165" fontId="4" fillId="0" borderId="15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right" vertical="center"/>
    </xf>
    <xf numFmtId="4" fontId="1" fillId="0" borderId="8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4" fontId="1" fillId="0" borderId="11" xfId="0" applyNumberFormat="1" applyFont="1" applyFill="1" applyBorder="1" applyAlignment="1">
      <alignment horizontal="right" vertical="center"/>
    </xf>
    <xf numFmtId="3" fontId="6" fillId="0" borderId="13" xfId="0" applyNumberFormat="1" applyFont="1" applyFill="1" applyBorder="1" applyAlignment="1">
      <alignment horizontal="right" vertical="center"/>
    </xf>
    <xf numFmtId="3" fontId="6" fillId="0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3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3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3" borderId="63" xfId="1" applyNumberFormat="1" applyFont="1" applyFill="1" applyBorder="1" applyAlignment="1">
      <alignment horizontal="left" wrapText="1"/>
    </xf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  <xf numFmtId="0" fontId="14" fillId="0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 applyFill="1"/>
    <xf numFmtId="0" fontId="15" fillId="0" borderId="5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0"/>
  <sheetViews>
    <sheetView showGridLines="0" topLeftCell="B1" zoomScaleNormal="100" zoomScaleSheetLayoutView="75" workbookViewId="0">
      <selection activeCell="M29" sqref="M29"/>
    </sheetView>
  </sheetViews>
  <sheetFormatPr defaultRowHeight="12.75" x14ac:dyDescent="0.2"/>
  <cols>
    <col min="1" max="1" width="0.5703125" style="1" hidden="1" customWidth="1"/>
    <col min="2" max="2" width="11.425781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409</v>
      </c>
      <c r="E2" s="5"/>
      <c r="F2" s="4"/>
      <c r="G2" s="6"/>
      <c r="H2" s="7" t="s">
        <v>0</v>
      </c>
      <c r="I2" s="8">
        <f ca="1">TODAY()</f>
        <v>45020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97</v>
      </c>
      <c r="E5" s="13" t="s">
        <v>98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143</v>
      </c>
      <c r="H7" s="18" t="s">
        <v>4</v>
      </c>
      <c r="I7" s="2" t="s">
        <v>413</v>
      </c>
      <c r="J7" s="17"/>
      <c r="K7" s="17"/>
    </row>
    <row r="8" spans="2:15" x14ac:dyDescent="0.2">
      <c r="D8" s="17" t="s">
        <v>410</v>
      </c>
      <c r="H8" s="18" t="s">
        <v>5</v>
      </c>
      <c r="I8" s="2" t="s">
        <v>414</v>
      </c>
      <c r="J8" s="17"/>
      <c r="K8" s="17"/>
    </row>
    <row r="9" spans="2:15" x14ac:dyDescent="0.2">
      <c r="C9" s="18" t="s">
        <v>412</v>
      </c>
      <c r="D9" s="17" t="s">
        <v>411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>
      <c r="B17" s="44"/>
      <c r="C17" s="44"/>
      <c r="D17" s="44"/>
      <c r="E17" s="44"/>
      <c r="F17" s="44"/>
      <c r="G17" s="254"/>
      <c r="H17" s="44"/>
      <c r="I17" s="254"/>
      <c r="J17" s="254"/>
      <c r="K17" s="44"/>
      <c r="L17" s="44"/>
    </row>
    <row r="18" spans="2:12" ht="13.5" customHeight="1" x14ac:dyDescent="0.2">
      <c r="B18" s="255"/>
      <c r="C18" s="256"/>
      <c r="D18" s="256"/>
      <c r="E18" s="257"/>
      <c r="F18" s="258"/>
      <c r="G18" s="259"/>
      <c r="H18" s="260"/>
      <c r="I18" s="259"/>
      <c r="J18" s="261" t="s">
        <v>10</v>
      </c>
      <c r="K18" s="262"/>
      <c r="L18" s="44"/>
    </row>
    <row r="19" spans="2:12" ht="15" customHeight="1" x14ac:dyDescent="0.2">
      <c r="B19" s="263" t="s">
        <v>11</v>
      </c>
      <c r="C19" s="264"/>
      <c r="D19" s="265">
        <v>15</v>
      </c>
      <c r="E19" s="266" t="s">
        <v>12</v>
      </c>
      <c r="F19" s="267"/>
      <c r="G19" s="268"/>
      <c r="H19" s="268"/>
      <c r="I19" s="308">
        <f>ROUND(G34,0)</f>
        <v>0</v>
      </c>
      <c r="J19" s="309"/>
      <c r="K19" s="269"/>
      <c r="L19" s="44"/>
    </row>
    <row r="20" spans="2:12" x14ac:dyDescent="0.2">
      <c r="B20" s="263" t="s">
        <v>13</v>
      </c>
      <c r="C20" s="264"/>
      <c r="D20" s="265">
        <f>SazbaDPH1</f>
        <v>15</v>
      </c>
      <c r="E20" s="266" t="s">
        <v>12</v>
      </c>
      <c r="F20" s="270"/>
      <c r="G20" s="271"/>
      <c r="H20" s="271"/>
      <c r="I20" s="310">
        <f>ROUND(I19*D20/100,0)</f>
        <v>0</v>
      </c>
      <c r="J20" s="311"/>
      <c r="K20" s="269"/>
      <c r="L20" s="44"/>
    </row>
    <row r="21" spans="2:12" x14ac:dyDescent="0.2">
      <c r="B21" s="263" t="s">
        <v>11</v>
      </c>
      <c r="C21" s="264"/>
      <c r="D21" s="265">
        <v>21</v>
      </c>
      <c r="E21" s="266" t="s">
        <v>12</v>
      </c>
      <c r="F21" s="270"/>
      <c r="G21" s="271"/>
      <c r="H21" s="271"/>
      <c r="I21" s="310">
        <f>ROUND(H34,0)</f>
        <v>0</v>
      </c>
      <c r="J21" s="311"/>
      <c r="K21" s="269"/>
      <c r="L21" s="44"/>
    </row>
    <row r="22" spans="2:12" ht="13.5" thickBot="1" x14ac:dyDescent="0.25">
      <c r="B22" s="263" t="s">
        <v>13</v>
      </c>
      <c r="C22" s="264"/>
      <c r="D22" s="265">
        <f>SazbaDPH2</f>
        <v>21</v>
      </c>
      <c r="E22" s="266" t="s">
        <v>12</v>
      </c>
      <c r="F22" s="272"/>
      <c r="G22" s="273"/>
      <c r="H22" s="273"/>
      <c r="I22" s="312">
        <f>ROUND(I21*D21/100,0)</f>
        <v>0</v>
      </c>
      <c r="J22" s="313"/>
      <c r="K22" s="269"/>
      <c r="L22" s="44"/>
    </row>
    <row r="23" spans="2:12" ht="16.5" thickBot="1" x14ac:dyDescent="0.25">
      <c r="B23" s="274" t="s">
        <v>14</v>
      </c>
      <c r="C23" s="275"/>
      <c r="D23" s="275"/>
      <c r="E23" s="276"/>
      <c r="F23" s="277"/>
      <c r="G23" s="278"/>
      <c r="H23" s="278"/>
      <c r="I23" s="314">
        <f>SUM(I19:I22)</f>
        <v>0</v>
      </c>
      <c r="J23" s="315"/>
      <c r="K23" s="279"/>
      <c r="L23" s="44"/>
    </row>
    <row r="24" spans="2:12" x14ac:dyDescent="0.2">
      <c r="B24" s="44"/>
      <c r="C24" s="44"/>
      <c r="D24" s="44"/>
      <c r="E24" s="44"/>
      <c r="F24" s="44"/>
      <c r="G24" s="254"/>
      <c r="H24" s="44"/>
      <c r="I24" s="254"/>
      <c r="J24" s="254"/>
      <c r="K24" s="44"/>
      <c r="L24" s="44"/>
    </row>
    <row r="25" spans="2:12" x14ac:dyDescent="0.2">
      <c r="B25" s="44"/>
      <c r="C25" s="44"/>
      <c r="D25" s="44"/>
      <c r="E25" s="44"/>
      <c r="F25" s="44"/>
      <c r="G25" s="254"/>
      <c r="H25" s="44"/>
      <c r="I25" s="254"/>
      <c r="J25" s="254"/>
      <c r="K25" s="44"/>
      <c r="L25" s="44"/>
    </row>
    <row r="26" spans="2:12" ht="1.5" customHeight="1" x14ac:dyDescent="0.2">
      <c r="B26" s="44"/>
      <c r="C26" s="44"/>
      <c r="D26" s="44"/>
      <c r="E26" s="44"/>
      <c r="F26" s="44"/>
      <c r="G26" s="254"/>
      <c r="H26" s="44"/>
      <c r="I26" s="254"/>
      <c r="J26" s="254"/>
      <c r="K26" s="44"/>
      <c r="L26" s="44"/>
    </row>
    <row r="27" spans="2:12" ht="15.75" customHeight="1" x14ac:dyDescent="0.25">
      <c r="B27" s="280" t="s">
        <v>15</v>
      </c>
      <c r="C27" s="281"/>
      <c r="D27" s="281"/>
      <c r="E27" s="281"/>
      <c r="F27" s="281"/>
      <c r="G27" s="281"/>
      <c r="H27" s="281"/>
      <c r="I27" s="281"/>
      <c r="J27" s="281"/>
      <c r="K27" s="281"/>
      <c r="L27" s="282"/>
    </row>
    <row r="28" spans="2:12" ht="5.25" customHeight="1" x14ac:dyDescent="0.2">
      <c r="B28" s="44"/>
      <c r="C28" s="44"/>
      <c r="D28" s="44"/>
      <c r="E28" s="44"/>
      <c r="F28" s="44"/>
      <c r="G28" s="254"/>
      <c r="H28" s="44"/>
      <c r="I28" s="254"/>
      <c r="J28" s="254"/>
      <c r="K28" s="44"/>
      <c r="L28" s="282"/>
    </row>
    <row r="29" spans="2:12" ht="24" customHeight="1" x14ac:dyDescent="0.2">
      <c r="B29" s="283" t="s">
        <v>16</v>
      </c>
      <c r="C29" s="275"/>
      <c r="D29" s="275"/>
      <c r="E29" s="284"/>
      <c r="F29" s="285" t="s">
        <v>17</v>
      </c>
      <c r="G29" s="286" t="str">
        <f>CONCATENATE("Základ DPH ",SazbaDPH1," %")</f>
        <v>Základ DPH 15 %</v>
      </c>
      <c r="H29" s="285" t="str">
        <f>CONCATENATE("Základ DPH ",SazbaDPH2," %")</f>
        <v>Základ DPH 21 %</v>
      </c>
      <c r="I29" s="285" t="s">
        <v>18</v>
      </c>
      <c r="J29" s="285" t="s">
        <v>12</v>
      </c>
      <c r="K29" s="44"/>
      <c r="L29" s="44" t="s">
        <v>436</v>
      </c>
    </row>
    <row r="30" spans="2:12" x14ac:dyDescent="0.2">
      <c r="B30" s="287" t="s">
        <v>100</v>
      </c>
      <c r="C30" s="288" t="s">
        <v>101</v>
      </c>
      <c r="D30" s="289"/>
      <c r="E30" s="290"/>
      <c r="F30" s="291">
        <f>G30+H30+I30</f>
        <v>0</v>
      </c>
      <c r="G30" s="292">
        <v>0</v>
      </c>
      <c r="H30" s="293">
        <f>'SO 00_OVN_KL'!C23</f>
        <v>0</v>
      </c>
      <c r="I30" s="293">
        <f t="shared" ref="I30:I33" si="0">(G30*SazbaDPH1)/100+(H30*SazbaDPH2)/100</f>
        <v>0</v>
      </c>
      <c r="J30" s="294" t="str">
        <f t="shared" ref="J30:J33" si="1">IF(CelkemObjekty=0,"",F30/CelkemObjekty*100)</f>
        <v/>
      </c>
      <c r="K30" s="44"/>
      <c r="L30" s="44"/>
    </row>
    <row r="31" spans="2:12" x14ac:dyDescent="0.2">
      <c r="B31" s="295" t="s">
        <v>345</v>
      </c>
      <c r="C31" s="296" t="s">
        <v>346</v>
      </c>
      <c r="D31" s="297"/>
      <c r="E31" s="298"/>
      <c r="F31" s="299">
        <f t="shared" ref="F31:F33" si="2">G31+H31+I31</f>
        <v>0</v>
      </c>
      <c r="G31" s="300">
        <v>0</v>
      </c>
      <c r="H31" s="301">
        <f>'SO 04.10_PPK_16_Močidla_KL'!C23</f>
        <v>0</v>
      </c>
      <c r="I31" s="301">
        <f t="shared" si="0"/>
        <v>0</v>
      </c>
      <c r="J31" s="294" t="str">
        <f t="shared" si="1"/>
        <v/>
      </c>
      <c r="K31" s="44"/>
      <c r="L31" s="44"/>
    </row>
    <row r="32" spans="2:12" x14ac:dyDescent="0.2">
      <c r="B32" s="295" t="s">
        <v>370</v>
      </c>
      <c r="C32" s="296" t="s">
        <v>371</v>
      </c>
      <c r="D32" s="297"/>
      <c r="E32" s="298"/>
      <c r="F32" s="299">
        <f t="shared" si="2"/>
        <v>0</v>
      </c>
      <c r="G32" s="300">
        <v>0</v>
      </c>
      <c r="H32" s="301">
        <f>'SO 04.2_PPK_8_2060_KL'!C23</f>
        <v>0</v>
      </c>
      <c r="I32" s="301">
        <f t="shared" si="0"/>
        <v>0</v>
      </c>
      <c r="J32" s="294" t="str">
        <f t="shared" si="1"/>
        <v/>
      </c>
      <c r="K32" s="44"/>
      <c r="L32" s="44"/>
    </row>
    <row r="33" spans="2:12" x14ac:dyDescent="0.2">
      <c r="B33" s="295" t="s">
        <v>385</v>
      </c>
      <c r="C33" s="296" t="s">
        <v>386</v>
      </c>
      <c r="D33" s="297"/>
      <c r="E33" s="298"/>
      <c r="F33" s="299">
        <f t="shared" si="2"/>
        <v>0</v>
      </c>
      <c r="G33" s="300">
        <v>0</v>
      </c>
      <c r="H33" s="301">
        <f>'SO 04.4_PPK_10_Větrná_KL'!C23</f>
        <v>0</v>
      </c>
      <c r="I33" s="301">
        <f t="shared" si="0"/>
        <v>0</v>
      </c>
      <c r="J33" s="294" t="str">
        <f t="shared" si="1"/>
        <v/>
      </c>
      <c r="K33" s="44"/>
      <c r="L33" s="44"/>
    </row>
    <row r="34" spans="2:12" ht="17.25" customHeight="1" x14ac:dyDescent="0.2">
      <c r="B34" s="283" t="s">
        <v>19</v>
      </c>
      <c r="C34" s="302"/>
      <c r="D34" s="303"/>
      <c r="E34" s="304"/>
      <c r="F34" s="305">
        <f>SUM(F30:F33)</f>
        <v>0</v>
      </c>
      <c r="G34" s="305">
        <f>SUM(G30:G33)</f>
        <v>0</v>
      </c>
      <c r="H34" s="305">
        <f>SUM(H30:H33)</f>
        <v>0</v>
      </c>
      <c r="I34" s="305">
        <f>SUM(I30:I33)</f>
        <v>0</v>
      </c>
      <c r="J34" s="306" t="str">
        <f t="shared" ref="J34" si="3">IF(CelkemObjekty=0,"",F34/CelkemObjekty*100)</f>
        <v/>
      </c>
      <c r="K34" s="44"/>
      <c r="L34" s="44"/>
    </row>
    <row r="35" spans="2:12" x14ac:dyDescent="0.2">
      <c r="B35" s="307"/>
      <c r="C35" s="307"/>
      <c r="D35" s="307"/>
      <c r="E35" s="307"/>
      <c r="F35" s="307"/>
      <c r="G35" s="307"/>
      <c r="H35" s="307"/>
      <c r="I35" s="307"/>
      <c r="J35" s="307"/>
      <c r="K35" s="307"/>
      <c r="L35" s="44"/>
    </row>
    <row r="36" spans="2:12" ht="9.75" customHeight="1" x14ac:dyDescent="0.2"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44"/>
    </row>
    <row r="37" spans="2:12" ht="7.5" customHeight="1" x14ac:dyDescent="0.2">
      <c r="B37" s="307"/>
      <c r="C37" s="307"/>
      <c r="D37" s="307"/>
      <c r="E37" s="307"/>
      <c r="F37" s="307"/>
      <c r="G37" s="307"/>
      <c r="H37" s="307"/>
      <c r="I37" s="307"/>
      <c r="J37" s="307"/>
      <c r="K37" s="307"/>
      <c r="L37" s="44"/>
    </row>
    <row r="38" spans="2:12" ht="6.75" customHeight="1" x14ac:dyDescent="0.2">
      <c r="B38" s="44"/>
      <c r="C38" s="44"/>
      <c r="D38" s="44"/>
      <c r="E38" s="44"/>
      <c r="F38" s="44"/>
      <c r="G38" s="254"/>
      <c r="H38" s="44"/>
      <c r="I38" s="254"/>
      <c r="J38" s="254"/>
      <c r="K38" s="44"/>
      <c r="L38" s="44"/>
    </row>
    <row r="39" spans="2:12" x14ac:dyDescent="0.2">
      <c r="B39" s="44"/>
      <c r="C39" s="44"/>
      <c r="D39" s="44"/>
      <c r="E39" s="44"/>
      <c r="F39" s="44"/>
      <c r="G39" s="254"/>
      <c r="H39" s="44"/>
      <c r="I39" s="254"/>
      <c r="J39" s="254"/>
      <c r="K39" s="44"/>
      <c r="L39" s="44"/>
    </row>
    <row r="40" spans="2:12" x14ac:dyDescent="0.2">
      <c r="B40" s="44"/>
      <c r="C40" s="44"/>
      <c r="D40" s="44"/>
      <c r="E40" s="44"/>
      <c r="F40" s="44"/>
      <c r="G40" s="254"/>
      <c r="H40" s="44"/>
      <c r="I40" s="254"/>
      <c r="J40" s="254"/>
      <c r="K40" s="44"/>
      <c r="L40" s="44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CB201"/>
  <sheetViews>
    <sheetView showGridLines="0" showZeros="0" topLeftCell="A81" zoomScaleNormal="100" zoomScaleSheetLayoutView="100" workbookViewId="0">
      <selection activeCell="F123" sqref="F123"/>
    </sheetView>
  </sheetViews>
  <sheetFormatPr defaultRowHeight="12.75" x14ac:dyDescent="0.2"/>
  <cols>
    <col min="1" max="1" width="4.42578125" style="161" customWidth="1"/>
    <col min="2" max="2" width="11.5703125" style="161" customWidth="1"/>
    <col min="3" max="3" width="40.42578125" style="161" customWidth="1"/>
    <col min="4" max="4" width="5.5703125" style="161" customWidth="1"/>
    <col min="5" max="5" width="8.5703125" style="171" customWidth="1"/>
    <col min="6" max="6" width="9.85546875" style="161" customWidth="1"/>
    <col min="7" max="7" width="13.85546875" style="161" customWidth="1"/>
    <col min="8" max="8" width="11.7109375" style="161" hidden="1" customWidth="1"/>
    <col min="9" max="9" width="11.5703125" style="161" hidden="1" customWidth="1"/>
    <col min="10" max="10" width="11" style="161" hidden="1" customWidth="1"/>
    <col min="11" max="11" width="10.42578125" style="161" hidden="1" customWidth="1"/>
    <col min="12" max="12" width="75.42578125" style="161" customWidth="1"/>
    <col min="13" max="13" width="45.28515625" style="161" customWidth="1"/>
    <col min="14" max="16384" width="9.140625" style="161"/>
  </cols>
  <sheetData>
    <row r="1" spans="1:80" ht="15.75" x14ac:dyDescent="0.25">
      <c r="A1" s="339" t="s">
        <v>96</v>
      </c>
      <c r="B1" s="339"/>
      <c r="C1" s="339"/>
      <c r="D1" s="339"/>
      <c r="E1" s="339"/>
      <c r="F1" s="339"/>
      <c r="G1" s="339"/>
    </row>
    <row r="2" spans="1:80" ht="14.25" customHeight="1" thickBot="1" x14ac:dyDescent="0.25">
      <c r="B2" s="162"/>
      <c r="C2" s="163"/>
      <c r="D2" s="163"/>
      <c r="E2" s="164"/>
      <c r="F2" s="163"/>
      <c r="G2" s="163"/>
    </row>
    <row r="3" spans="1:80" ht="13.5" thickTop="1" x14ac:dyDescent="0.2">
      <c r="A3" s="327" t="s">
        <v>2</v>
      </c>
      <c r="B3" s="328"/>
      <c r="C3" s="115" t="s">
        <v>99</v>
      </c>
      <c r="D3" s="165"/>
      <c r="E3" s="166" t="s">
        <v>78</v>
      </c>
      <c r="F3" s="167" t="str">
        <f>'SO 04.2_PPK_8_2060_Rek'!H1</f>
        <v>51-2017</v>
      </c>
      <c r="G3" s="168"/>
    </row>
    <row r="4" spans="1:80" ht="13.5" thickBot="1" x14ac:dyDescent="0.25">
      <c r="A4" s="340" t="s">
        <v>69</v>
      </c>
      <c r="B4" s="330"/>
      <c r="C4" s="121" t="s">
        <v>372</v>
      </c>
      <c r="D4" s="169"/>
      <c r="E4" s="341" t="str">
        <f>'SO 04.2_PPK_8_2060_Rek'!G2</f>
        <v>Lokalita Uherský Brod -východ</v>
      </c>
      <c r="F4" s="342"/>
      <c r="G4" s="343"/>
    </row>
    <row r="5" spans="1:80" ht="13.5" thickTop="1" x14ac:dyDescent="0.2">
      <c r="A5" s="170"/>
      <c r="G5" s="172"/>
    </row>
    <row r="6" spans="1:80" ht="27" customHeight="1" x14ac:dyDescent="0.2">
      <c r="A6" s="173" t="s">
        <v>79</v>
      </c>
      <c r="B6" s="174" t="s">
        <v>80</v>
      </c>
      <c r="C6" s="174" t="s">
        <v>81</v>
      </c>
      <c r="D6" s="174" t="s">
        <v>82</v>
      </c>
      <c r="E6" s="175" t="s">
        <v>83</v>
      </c>
      <c r="F6" s="174" t="s">
        <v>84</v>
      </c>
      <c r="G6" s="176" t="s">
        <v>85</v>
      </c>
      <c r="H6" s="177" t="s">
        <v>86</v>
      </c>
      <c r="I6" s="177" t="s">
        <v>87</v>
      </c>
      <c r="J6" s="177" t="s">
        <v>88</v>
      </c>
      <c r="K6" s="177" t="s">
        <v>89</v>
      </c>
    </row>
    <row r="7" spans="1:80" x14ac:dyDescent="0.2">
      <c r="A7" s="178" t="s">
        <v>90</v>
      </c>
      <c r="B7" s="179" t="s">
        <v>91</v>
      </c>
      <c r="C7" s="180" t="s">
        <v>92</v>
      </c>
      <c r="D7" s="181"/>
      <c r="E7" s="182"/>
      <c r="F7" s="182"/>
      <c r="G7" s="183"/>
      <c r="H7" s="184"/>
      <c r="I7" s="185"/>
      <c r="J7" s="186"/>
      <c r="K7" s="187"/>
      <c r="O7" s="188">
        <v>1</v>
      </c>
    </row>
    <row r="8" spans="1:80" x14ac:dyDescent="0.2">
      <c r="A8" s="189">
        <v>1</v>
      </c>
      <c r="B8" s="190" t="s">
        <v>147</v>
      </c>
      <c r="C8" s="191" t="s">
        <v>148</v>
      </c>
      <c r="D8" s="192" t="s">
        <v>145</v>
      </c>
      <c r="E8" s="193">
        <v>6.3</v>
      </c>
      <c r="F8" s="193">
        <v>0</v>
      </c>
      <c r="G8" s="194">
        <f>E8*F8</f>
        <v>0</v>
      </c>
      <c r="H8" s="195">
        <v>0</v>
      </c>
      <c r="I8" s="196">
        <f>E8*H8</f>
        <v>0</v>
      </c>
      <c r="J8" s="195">
        <v>0</v>
      </c>
      <c r="K8" s="196">
        <f>E8*J8</f>
        <v>0</v>
      </c>
      <c r="O8" s="188">
        <v>2</v>
      </c>
      <c r="AA8" s="161">
        <v>1</v>
      </c>
      <c r="AB8" s="161">
        <v>1</v>
      </c>
      <c r="AC8" s="161">
        <v>1</v>
      </c>
      <c r="AZ8" s="161">
        <v>1</v>
      </c>
      <c r="BA8" s="161">
        <f>IF(AZ8=1,G8,0)</f>
        <v>0</v>
      </c>
      <c r="BB8" s="161">
        <f>IF(AZ8=2,G8,0)</f>
        <v>0</v>
      </c>
      <c r="BC8" s="161">
        <f>IF(AZ8=3,G8,0)</f>
        <v>0</v>
      </c>
      <c r="BD8" s="161">
        <f>IF(AZ8=4,G8,0)</f>
        <v>0</v>
      </c>
      <c r="BE8" s="161">
        <f>IF(AZ8=5,G8,0)</f>
        <v>0</v>
      </c>
      <c r="CA8" s="188">
        <v>1</v>
      </c>
      <c r="CB8" s="188">
        <v>1</v>
      </c>
    </row>
    <row r="9" spans="1:80" x14ac:dyDescent="0.2">
      <c r="A9" s="197"/>
      <c r="B9" s="201"/>
      <c r="C9" s="344" t="s">
        <v>373</v>
      </c>
      <c r="D9" s="345"/>
      <c r="E9" s="202">
        <v>6.3</v>
      </c>
      <c r="F9" s="203"/>
      <c r="G9" s="204"/>
      <c r="H9" s="205"/>
      <c r="I9" s="199"/>
      <c r="J9" s="206"/>
      <c r="K9" s="199"/>
      <c r="M9" s="200" t="s">
        <v>373</v>
      </c>
      <c r="O9" s="188"/>
    </row>
    <row r="10" spans="1:80" ht="22.5" x14ac:dyDescent="0.2">
      <c r="A10" s="189">
        <v>2</v>
      </c>
      <c r="B10" s="190" t="s">
        <v>151</v>
      </c>
      <c r="C10" s="191" t="s">
        <v>152</v>
      </c>
      <c r="D10" s="192" t="s">
        <v>145</v>
      </c>
      <c r="E10" s="193">
        <v>0.25</v>
      </c>
      <c r="F10" s="193">
        <v>0</v>
      </c>
      <c r="G10" s="194">
        <f>E10*F10</f>
        <v>0</v>
      </c>
      <c r="H10" s="195">
        <v>0</v>
      </c>
      <c r="I10" s="196">
        <f>E10*H10</f>
        <v>0</v>
      </c>
      <c r="J10" s="195">
        <v>0</v>
      </c>
      <c r="K10" s="196">
        <f>E10*J10</f>
        <v>0</v>
      </c>
      <c r="O10" s="188">
        <v>2</v>
      </c>
      <c r="AA10" s="161">
        <v>1</v>
      </c>
      <c r="AB10" s="161">
        <v>1</v>
      </c>
      <c r="AC10" s="161">
        <v>1</v>
      </c>
      <c r="AZ10" s="161">
        <v>1</v>
      </c>
      <c r="BA10" s="161">
        <f>IF(AZ10=1,G10,0)</f>
        <v>0</v>
      </c>
      <c r="BB10" s="161">
        <f>IF(AZ10=2,G10,0)</f>
        <v>0</v>
      </c>
      <c r="BC10" s="161">
        <f>IF(AZ10=3,G10,0)</f>
        <v>0</v>
      </c>
      <c r="BD10" s="161">
        <f>IF(AZ10=4,G10,0)</f>
        <v>0</v>
      </c>
      <c r="BE10" s="161">
        <f>IF(AZ10=5,G10,0)</f>
        <v>0</v>
      </c>
      <c r="CA10" s="188">
        <v>1</v>
      </c>
      <c r="CB10" s="188">
        <v>1</v>
      </c>
    </row>
    <row r="11" spans="1:80" x14ac:dyDescent="0.2">
      <c r="A11" s="189">
        <v>3</v>
      </c>
      <c r="B11" s="190" t="s">
        <v>153</v>
      </c>
      <c r="C11" s="191" t="s">
        <v>154</v>
      </c>
      <c r="D11" s="192" t="s">
        <v>145</v>
      </c>
      <c r="E11" s="193">
        <v>21.577500000000001</v>
      </c>
      <c r="F11" s="193">
        <v>0</v>
      </c>
      <c r="G11" s="194">
        <f>E11*F11</f>
        <v>0</v>
      </c>
      <c r="H11" s="195">
        <v>0</v>
      </c>
      <c r="I11" s="196">
        <f>E11*H11</f>
        <v>0</v>
      </c>
      <c r="J11" s="195">
        <v>0</v>
      </c>
      <c r="K11" s="196">
        <f>E11*J11</f>
        <v>0</v>
      </c>
      <c r="O11" s="188">
        <v>2</v>
      </c>
      <c r="AA11" s="161">
        <v>1</v>
      </c>
      <c r="AB11" s="161">
        <v>1</v>
      </c>
      <c r="AC11" s="161">
        <v>1</v>
      </c>
      <c r="AZ11" s="161">
        <v>1</v>
      </c>
      <c r="BA11" s="161">
        <f>IF(AZ11=1,G11,0)</f>
        <v>0</v>
      </c>
      <c r="BB11" s="161">
        <f>IF(AZ11=2,G11,0)</f>
        <v>0</v>
      </c>
      <c r="BC11" s="161">
        <f>IF(AZ11=3,G11,0)</f>
        <v>0</v>
      </c>
      <c r="BD11" s="161">
        <f>IF(AZ11=4,G11,0)</f>
        <v>0</v>
      </c>
      <c r="BE11" s="161">
        <f>IF(AZ11=5,G11,0)</f>
        <v>0</v>
      </c>
      <c r="CA11" s="188">
        <v>1</v>
      </c>
      <c r="CB11" s="188">
        <v>1</v>
      </c>
    </row>
    <row r="12" spans="1:80" x14ac:dyDescent="0.2">
      <c r="A12" s="197"/>
      <c r="B12" s="198"/>
      <c r="C12" s="336" t="s">
        <v>155</v>
      </c>
      <c r="D12" s="337"/>
      <c r="E12" s="337"/>
      <c r="F12" s="337"/>
      <c r="G12" s="338"/>
      <c r="I12" s="199"/>
      <c r="K12" s="199"/>
      <c r="L12" s="200" t="s">
        <v>155</v>
      </c>
      <c r="O12" s="188">
        <v>3</v>
      </c>
    </row>
    <row r="13" spans="1:80" x14ac:dyDescent="0.2">
      <c r="A13" s="197"/>
      <c r="B13" s="198"/>
      <c r="C13" s="336" t="s">
        <v>156</v>
      </c>
      <c r="D13" s="337"/>
      <c r="E13" s="337"/>
      <c r="F13" s="337"/>
      <c r="G13" s="338"/>
      <c r="I13" s="199"/>
      <c r="K13" s="199"/>
      <c r="L13" s="200" t="s">
        <v>156</v>
      </c>
      <c r="O13" s="188">
        <v>3</v>
      </c>
    </row>
    <row r="14" spans="1:80" x14ac:dyDescent="0.2">
      <c r="A14" s="197"/>
      <c r="B14" s="201"/>
      <c r="C14" s="346" t="s">
        <v>157</v>
      </c>
      <c r="D14" s="345"/>
      <c r="E14" s="227">
        <v>0</v>
      </c>
      <c r="F14" s="203"/>
      <c r="G14" s="204"/>
      <c r="H14" s="205"/>
      <c r="I14" s="199"/>
      <c r="J14" s="206"/>
      <c r="K14" s="199"/>
      <c r="M14" s="200" t="s">
        <v>157</v>
      </c>
      <c r="O14" s="188"/>
    </row>
    <row r="15" spans="1:80" x14ac:dyDescent="0.2">
      <c r="A15" s="197"/>
      <c r="B15" s="201"/>
      <c r="C15" s="346" t="s">
        <v>328</v>
      </c>
      <c r="D15" s="345"/>
      <c r="E15" s="227">
        <v>43.155000000000001</v>
      </c>
      <c r="F15" s="203"/>
      <c r="G15" s="204"/>
      <c r="H15" s="205"/>
      <c r="I15" s="199"/>
      <c r="J15" s="206"/>
      <c r="K15" s="199"/>
      <c r="M15" s="200" t="s">
        <v>328</v>
      </c>
      <c r="O15" s="188"/>
    </row>
    <row r="16" spans="1:80" x14ac:dyDescent="0.2">
      <c r="A16" s="197"/>
      <c r="B16" s="201"/>
      <c r="C16" s="346" t="s">
        <v>158</v>
      </c>
      <c r="D16" s="345"/>
      <c r="E16" s="227">
        <v>43.155000000000001</v>
      </c>
      <c r="F16" s="203"/>
      <c r="G16" s="204"/>
      <c r="H16" s="205"/>
      <c r="I16" s="199"/>
      <c r="J16" s="206"/>
      <c r="K16" s="199"/>
      <c r="M16" s="200" t="s">
        <v>158</v>
      </c>
      <c r="O16" s="188"/>
    </row>
    <row r="17" spans="1:80" x14ac:dyDescent="0.2">
      <c r="A17" s="197"/>
      <c r="B17" s="201"/>
      <c r="C17" s="344" t="s">
        <v>374</v>
      </c>
      <c r="D17" s="345"/>
      <c r="E17" s="202">
        <v>21.577500000000001</v>
      </c>
      <c r="F17" s="203"/>
      <c r="G17" s="204"/>
      <c r="H17" s="205"/>
      <c r="I17" s="199"/>
      <c r="J17" s="206"/>
      <c r="K17" s="199"/>
      <c r="M17" s="200" t="s">
        <v>374</v>
      </c>
      <c r="O17" s="188"/>
    </row>
    <row r="18" spans="1:80" x14ac:dyDescent="0.2">
      <c r="A18" s="189">
        <v>4</v>
      </c>
      <c r="B18" s="190" t="s">
        <v>159</v>
      </c>
      <c r="C18" s="191" t="s">
        <v>160</v>
      </c>
      <c r="D18" s="192" t="s">
        <v>145</v>
      </c>
      <c r="E18" s="193">
        <v>21.577500000000001</v>
      </c>
      <c r="F18" s="193">
        <v>0</v>
      </c>
      <c r="G18" s="194">
        <f>E18*F18</f>
        <v>0</v>
      </c>
      <c r="H18" s="195">
        <v>0</v>
      </c>
      <c r="I18" s="196">
        <f>E18*H18</f>
        <v>0</v>
      </c>
      <c r="J18" s="195">
        <v>0</v>
      </c>
      <c r="K18" s="196">
        <f>E18*J18</f>
        <v>0</v>
      </c>
      <c r="O18" s="188">
        <v>2</v>
      </c>
      <c r="AA18" s="161">
        <v>1</v>
      </c>
      <c r="AB18" s="161">
        <v>1</v>
      </c>
      <c r="AC18" s="161">
        <v>1</v>
      </c>
      <c r="AZ18" s="161">
        <v>1</v>
      </c>
      <c r="BA18" s="161">
        <f>IF(AZ18=1,G18,0)</f>
        <v>0</v>
      </c>
      <c r="BB18" s="161">
        <f>IF(AZ18=2,G18,0)</f>
        <v>0</v>
      </c>
      <c r="BC18" s="161">
        <f>IF(AZ18=3,G18,0)</f>
        <v>0</v>
      </c>
      <c r="BD18" s="161">
        <f>IF(AZ18=4,G18,0)</f>
        <v>0</v>
      </c>
      <c r="BE18" s="161">
        <f>IF(AZ18=5,G18,0)</f>
        <v>0</v>
      </c>
      <c r="CA18" s="188">
        <v>1</v>
      </c>
      <c r="CB18" s="188">
        <v>1</v>
      </c>
    </row>
    <row r="19" spans="1:80" x14ac:dyDescent="0.2">
      <c r="A19" s="189">
        <v>5</v>
      </c>
      <c r="B19" s="190" t="s">
        <v>165</v>
      </c>
      <c r="C19" s="191" t="s">
        <v>166</v>
      </c>
      <c r="D19" s="192" t="s">
        <v>167</v>
      </c>
      <c r="E19" s="193">
        <v>41.290999999999997</v>
      </c>
      <c r="F19" s="193">
        <v>0</v>
      </c>
      <c r="G19" s="194">
        <f>E19*F19</f>
        <v>0</v>
      </c>
      <c r="H19" s="195">
        <v>6.9999999999999999E-4</v>
      </c>
      <c r="I19" s="196">
        <f>E19*H19</f>
        <v>2.8903699999999997E-2</v>
      </c>
      <c r="J19" s="195">
        <v>0</v>
      </c>
      <c r="K19" s="196">
        <f>E19*J19</f>
        <v>0</v>
      </c>
      <c r="O19" s="188">
        <v>2</v>
      </c>
      <c r="AA19" s="161">
        <v>1</v>
      </c>
      <c r="AB19" s="161">
        <v>1</v>
      </c>
      <c r="AC19" s="161">
        <v>1</v>
      </c>
      <c r="AZ19" s="161">
        <v>1</v>
      </c>
      <c r="BA19" s="161">
        <f>IF(AZ19=1,G19,0)</f>
        <v>0</v>
      </c>
      <c r="BB19" s="161">
        <f>IF(AZ19=2,G19,0)</f>
        <v>0</v>
      </c>
      <c r="BC19" s="161">
        <f>IF(AZ19=3,G19,0)</f>
        <v>0</v>
      </c>
      <c r="BD19" s="161">
        <f>IF(AZ19=4,G19,0)</f>
        <v>0</v>
      </c>
      <c r="BE19" s="161">
        <f>IF(AZ19=5,G19,0)</f>
        <v>0</v>
      </c>
      <c r="CA19" s="188">
        <v>1</v>
      </c>
      <c r="CB19" s="188">
        <v>1</v>
      </c>
    </row>
    <row r="20" spans="1:80" x14ac:dyDescent="0.2">
      <c r="A20" s="197"/>
      <c r="B20" s="201"/>
      <c r="C20" s="344" t="s">
        <v>329</v>
      </c>
      <c r="D20" s="345"/>
      <c r="E20" s="202">
        <v>41.290999999999997</v>
      </c>
      <c r="F20" s="203"/>
      <c r="G20" s="204"/>
      <c r="H20" s="205"/>
      <c r="I20" s="199"/>
      <c r="J20" s="206"/>
      <c r="K20" s="199"/>
      <c r="M20" s="200" t="s">
        <v>329</v>
      </c>
      <c r="O20" s="188"/>
    </row>
    <row r="21" spans="1:80" x14ac:dyDescent="0.2">
      <c r="A21" s="189">
        <v>6</v>
      </c>
      <c r="B21" s="190" t="s">
        <v>168</v>
      </c>
      <c r="C21" s="191" t="s">
        <v>169</v>
      </c>
      <c r="D21" s="192" t="s">
        <v>167</v>
      </c>
      <c r="E21" s="193">
        <v>41.290999999999997</v>
      </c>
      <c r="F21" s="193">
        <v>0</v>
      </c>
      <c r="G21" s="194">
        <f>E21*F21</f>
        <v>0</v>
      </c>
      <c r="H21" s="195">
        <v>0</v>
      </c>
      <c r="I21" s="196">
        <f>E21*H21</f>
        <v>0</v>
      </c>
      <c r="J21" s="195">
        <v>0</v>
      </c>
      <c r="K21" s="196">
        <f>E21*J21</f>
        <v>0</v>
      </c>
      <c r="O21" s="188">
        <v>2</v>
      </c>
      <c r="AA21" s="161">
        <v>1</v>
      </c>
      <c r="AB21" s="161">
        <v>1</v>
      </c>
      <c r="AC21" s="161">
        <v>1</v>
      </c>
      <c r="AZ21" s="161">
        <v>1</v>
      </c>
      <c r="BA21" s="161">
        <f>IF(AZ21=1,G21,0)</f>
        <v>0</v>
      </c>
      <c r="BB21" s="161">
        <f>IF(AZ21=2,G21,0)</f>
        <v>0</v>
      </c>
      <c r="BC21" s="161">
        <f>IF(AZ21=3,G21,0)</f>
        <v>0</v>
      </c>
      <c r="BD21" s="161">
        <f>IF(AZ21=4,G21,0)</f>
        <v>0</v>
      </c>
      <c r="BE21" s="161">
        <f>IF(AZ21=5,G21,0)</f>
        <v>0</v>
      </c>
      <c r="CA21" s="188">
        <v>1</v>
      </c>
      <c r="CB21" s="188">
        <v>1</v>
      </c>
    </row>
    <row r="22" spans="1:80" x14ac:dyDescent="0.2">
      <c r="A22" s="189">
        <v>7</v>
      </c>
      <c r="B22" s="190" t="s">
        <v>170</v>
      </c>
      <c r="C22" s="191" t="s">
        <v>171</v>
      </c>
      <c r="D22" s="192" t="s">
        <v>145</v>
      </c>
      <c r="E22" s="193">
        <v>43.155000000000001</v>
      </c>
      <c r="F22" s="193">
        <v>0</v>
      </c>
      <c r="G22" s="194">
        <f>E22*F22</f>
        <v>0</v>
      </c>
      <c r="H22" s="195">
        <v>0</v>
      </c>
      <c r="I22" s="196">
        <f>E22*H22</f>
        <v>0</v>
      </c>
      <c r="J22" s="195">
        <v>0</v>
      </c>
      <c r="K22" s="196">
        <f>E22*J22</f>
        <v>0</v>
      </c>
      <c r="O22" s="188">
        <v>2</v>
      </c>
      <c r="AA22" s="161">
        <v>1</v>
      </c>
      <c r="AB22" s="161">
        <v>1</v>
      </c>
      <c r="AC22" s="161">
        <v>1</v>
      </c>
      <c r="AZ22" s="161">
        <v>1</v>
      </c>
      <c r="BA22" s="161">
        <f>IF(AZ22=1,G22,0)</f>
        <v>0</v>
      </c>
      <c r="BB22" s="161">
        <f>IF(AZ22=2,G22,0)</f>
        <v>0</v>
      </c>
      <c r="BC22" s="161">
        <f>IF(AZ22=3,G22,0)</f>
        <v>0</v>
      </c>
      <c r="BD22" s="161">
        <f>IF(AZ22=4,G22,0)</f>
        <v>0</v>
      </c>
      <c r="BE22" s="161">
        <f>IF(AZ22=5,G22,0)</f>
        <v>0</v>
      </c>
      <c r="CA22" s="188">
        <v>1</v>
      </c>
      <c r="CB22" s="188">
        <v>1</v>
      </c>
    </row>
    <row r="23" spans="1:80" x14ac:dyDescent="0.2">
      <c r="A23" s="197"/>
      <c r="B23" s="201"/>
      <c r="C23" s="344" t="s">
        <v>328</v>
      </c>
      <c r="D23" s="345"/>
      <c r="E23" s="202">
        <v>43.155000000000001</v>
      </c>
      <c r="F23" s="203"/>
      <c r="G23" s="204"/>
      <c r="H23" s="205"/>
      <c r="I23" s="199"/>
      <c r="J23" s="206"/>
      <c r="K23" s="199"/>
      <c r="M23" s="200" t="s">
        <v>328</v>
      </c>
      <c r="O23" s="188"/>
    </row>
    <row r="24" spans="1:80" ht="22.5" x14ac:dyDescent="0.2">
      <c r="A24" s="189">
        <v>8</v>
      </c>
      <c r="B24" s="190" t="s">
        <v>172</v>
      </c>
      <c r="C24" s="191" t="s">
        <v>420</v>
      </c>
      <c r="D24" s="192" t="s">
        <v>145</v>
      </c>
      <c r="E24" s="193">
        <v>49.454999999999998</v>
      </c>
      <c r="F24" s="193">
        <v>0</v>
      </c>
      <c r="G24" s="194">
        <f>E24*F24</f>
        <v>0</v>
      </c>
      <c r="H24" s="195">
        <v>0</v>
      </c>
      <c r="I24" s="196">
        <f>E24*H24</f>
        <v>0</v>
      </c>
      <c r="J24" s="195">
        <v>0</v>
      </c>
      <c r="K24" s="196">
        <f>E24*J24</f>
        <v>0</v>
      </c>
      <c r="O24" s="188">
        <v>2</v>
      </c>
      <c r="AA24" s="161">
        <v>1</v>
      </c>
      <c r="AB24" s="161">
        <v>1</v>
      </c>
      <c r="AC24" s="161">
        <v>1</v>
      </c>
      <c r="AZ24" s="161">
        <v>1</v>
      </c>
      <c r="BA24" s="161">
        <f>IF(AZ24=1,G24,0)</f>
        <v>0</v>
      </c>
      <c r="BB24" s="161">
        <f>IF(AZ24=2,G24,0)</f>
        <v>0</v>
      </c>
      <c r="BC24" s="161">
        <f>IF(AZ24=3,G24,0)</f>
        <v>0</v>
      </c>
      <c r="BD24" s="161">
        <f>IF(AZ24=4,G24,0)</f>
        <v>0</v>
      </c>
      <c r="BE24" s="161">
        <f>IF(AZ24=5,G24,0)</f>
        <v>0</v>
      </c>
      <c r="CA24" s="188">
        <v>1</v>
      </c>
      <c r="CB24" s="188">
        <v>1</v>
      </c>
    </row>
    <row r="25" spans="1:80" x14ac:dyDescent="0.2">
      <c r="A25" s="197"/>
      <c r="B25" s="201"/>
      <c r="C25" s="344" t="s">
        <v>375</v>
      </c>
      <c r="D25" s="345"/>
      <c r="E25" s="202">
        <v>6.3</v>
      </c>
      <c r="F25" s="203"/>
      <c r="G25" s="204"/>
      <c r="H25" s="205"/>
      <c r="I25" s="199"/>
      <c r="J25" s="206"/>
      <c r="K25" s="199"/>
      <c r="M25" s="200" t="s">
        <v>375</v>
      </c>
      <c r="O25" s="188"/>
    </row>
    <row r="26" spans="1:80" x14ac:dyDescent="0.2">
      <c r="A26" s="197"/>
      <c r="B26" s="201"/>
      <c r="C26" s="344" t="s">
        <v>328</v>
      </c>
      <c r="D26" s="345"/>
      <c r="E26" s="202">
        <v>43.155000000000001</v>
      </c>
      <c r="F26" s="203"/>
      <c r="G26" s="204"/>
      <c r="H26" s="205"/>
      <c r="I26" s="199"/>
      <c r="J26" s="206"/>
      <c r="K26" s="199"/>
      <c r="M26" s="200" t="s">
        <v>328</v>
      </c>
      <c r="O26" s="188"/>
    </row>
    <row r="27" spans="1:80" x14ac:dyDescent="0.2">
      <c r="A27" s="189">
        <v>9</v>
      </c>
      <c r="B27" s="190" t="s">
        <v>173</v>
      </c>
      <c r="C27" s="191" t="s">
        <v>174</v>
      </c>
      <c r="D27" s="192" t="s">
        <v>145</v>
      </c>
      <c r="E27" s="193">
        <v>49.454999999999998</v>
      </c>
      <c r="F27" s="193">
        <v>0</v>
      </c>
      <c r="G27" s="194">
        <f>E27*F27</f>
        <v>0</v>
      </c>
      <c r="H27" s="195">
        <v>0</v>
      </c>
      <c r="I27" s="196">
        <f>E27*H27</f>
        <v>0</v>
      </c>
      <c r="J27" s="195">
        <v>0</v>
      </c>
      <c r="K27" s="196">
        <f>E27*J27</f>
        <v>0</v>
      </c>
      <c r="O27" s="188">
        <v>2</v>
      </c>
      <c r="AA27" s="161">
        <v>1</v>
      </c>
      <c r="AB27" s="161">
        <v>1</v>
      </c>
      <c r="AC27" s="161">
        <v>1</v>
      </c>
      <c r="AZ27" s="161">
        <v>1</v>
      </c>
      <c r="BA27" s="161">
        <f>IF(AZ27=1,G27,0)</f>
        <v>0</v>
      </c>
      <c r="BB27" s="161">
        <f>IF(AZ27=2,G27,0)</f>
        <v>0</v>
      </c>
      <c r="BC27" s="161">
        <f>IF(AZ27=3,G27,0)</f>
        <v>0</v>
      </c>
      <c r="BD27" s="161">
        <f>IF(AZ27=4,G27,0)</f>
        <v>0</v>
      </c>
      <c r="BE27" s="161">
        <f>IF(AZ27=5,G27,0)</f>
        <v>0</v>
      </c>
      <c r="CA27" s="188">
        <v>1</v>
      </c>
      <c r="CB27" s="188">
        <v>1</v>
      </c>
    </row>
    <row r="28" spans="1:80" x14ac:dyDescent="0.2">
      <c r="A28" s="189">
        <v>10</v>
      </c>
      <c r="B28" s="190" t="s">
        <v>175</v>
      </c>
      <c r="C28" s="191" t="s">
        <v>176</v>
      </c>
      <c r="D28" s="192" t="s">
        <v>145</v>
      </c>
      <c r="E28" s="193">
        <v>49.454999999999998</v>
      </c>
      <c r="F28" s="193">
        <v>0</v>
      </c>
      <c r="G28" s="194">
        <f>E28*F28</f>
        <v>0</v>
      </c>
      <c r="H28" s="195">
        <v>0</v>
      </c>
      <c r="I28" s="196">
        <f>E28*H28</f>
        <v>0</v>
      </c>
      <c r="J28" s="195">
        <v>0</v>
      </c>
      <c r="K28" s="196">
        <f>E28*J28</f>
        <v>0</v>
      </c>
      <c r="O28" s="188">
        <v>2</v>
      </c>
      <c r="AA28" s="161">
        <v>1</v>
      </c>
      <c r="AB28" s="161">
        <v>1</v>
      </c>
      <c r="AC28" s="161">
        <v>1</v>
      </c>
      <c r="AZ28" s="161">
        <v>1</v>
      </c>
      <c r="BA28" s="161">
        <f>IF(AZ28=1,G28,0)</f>
        <v>0</v>
      </c>
      <c r="BB28" s="161">
        <f>IF(AZ28=2,G28,0)</f>
        <v>0</v>
      </c>
      <c r="BC28" s="161">
        <f>IF(AZ28=3,G28,0)</f>
        <v>0</v>
      </c>
      <c r="BD28" s="161">
        <f>IF(AZ28=4,G28,0)</f>
        <v>0</v>
      </c>
      <c r="BE28" s="161">
        <f>IF(AZ28=5,G28,0)</f>
        <v>0</v>
      </c>
      <c r="CA28" s="188">
        <v>1</v>
      </c>
      <c r="CB28" s="188">
        <v>1</v>
      </c>
    </row>
    <row r="29" spans="1:80" ht="33.75" x14ac:dyDescent="0.2">
      <c r="A29" s="189">
        <v>11</v>
      </c>
      <c r="B29" s="190" t="s">
        <v>177</v>
      </c>
      <c r="C29" s="191" t="s">
        <v>419</v>
      </c>
      <c r="D29" s="192" t="s">
        <v>145</v>
      </c>
      <c r="E29" s="193">
        <v>21.630500000000001</v>
      </c>
      <c r="F29" s="193">
        <v>0</v>
      </c>
      <c r="G29" s="194">
        <f>E29*F29</f>
        <v>0</v>
      </c>
      <c r="H29" s="195">
        <v>1.837</v>
      </c>
      <c r="I29" s="196">
        <f>E29*H29</f>
        <v>39.735228500000005</v>
      </c>
      <c r="J29" s="195">
        <v>0</v>
      </c>
      <c r="K29" s="196">
        <f>E29*J29</f>
        <v>0</v>
      </c>
      <c r="O29" s="188">
        <v>2</v>
      </c>
      <c r="AA29" s="161">
        <v>1</v>
      </c>
      <c r="AB29" s="161">
        <v>1</v>
      </c>
      <c r="AC29" s="161">
        <v>1</v>
      </c>
      <c r="AZ29" s="161">
        <v>1</v>
      </c>
      <c r="BA29" s="161">
        <f>IF(AZ29=1,G29,0)</f>
        <v>0</v>
      </c>
      <c r="BB29" s="161">
        <f>IF(AZ29=2,G29,0)</f>
        <v>0</v>
      </c>
      <c r="BC29" s="161">
        <f>IF(AZ29=3,G29,0)</f>
        <v>0</v>
      </c>
      <c r="BD29" s="161">
        <f>IF(AZ29=4,G29,0)</f>
        <v>0</v>
      </c>
      <c r="BE29" s="161">
        <f>IF(AZ29=5,G29,0)</f>
        <v>0</v>
      </c>
      <c r="CA29" s="188">
        <v>1</v>
      </c>
      <c r="CB29" s="188">
        <v>1</v>
      </c>
    </row>
    <row r="30" spans="1:80" x14ac:dyDescent="0.2">
      <c r="A30" s="197"/>
      <c r="B30" s="201"/>
      <c r="C30" s="344" t="s">
        <v>376</v>
      </c>
      <c r="D30" s="345"/>
      <c r="E30" s="202">
        <v>43.155000000000001</v>
      </c>
      <c r="F30" s="203"/>
      <c r="G30" s="204"/>
      <c r="H30" s="205"/>
      <c r="I30" s="199"/>
      <c r="J30" s="206"/>
      <c r="K30" s="199"/>
      <c r="M30" s="200" t="s">
        <v>376</v>
      </c>
      <c r="O30" s="188"/>
    </row>
    <row r="31" spans="1:80" x14ac:dyDescent="0.2">
      <c r="A31" s="197"/>
      <c r="B31" s="201"/>
      <c r="C31" s="344" t="s">
        <v>316</v>
      </c>
      <c r="D31" s="345"/>
      <c r="E31" s="202">
        <v>0</v>
      </c>
      <c r="F31" s="203"/>
      <c r="G31" s="204"/>
      <c r="H31" s="205"/>
      <c r="I31" s="199"/>
      <c r="J31" s="206"/>
      <c r="K31" s="199"/>
      <c r="M31" s="200" t="s">
        <v>316</v>
      </c>
      <c r="O31" s="188"/>
    </row>
    <row r="32" spans="1:80" x14ac:dyDescent="0.2">
      <c r="A32" s="197"/>
      <c r="B32" s="201"/>
      <c r="C32" s="344" t="s">
        <v>317</v>
      </c>
      <c r="D32" s="345"/>
      <c r="E32" s="202">
        <v>-9.0967000000000002</v>
      </c>
      <c r="F32" s="203"/>
      <c r="G32" s="204"/>
      <c r="H32" s="205"/>
      <c r="I32" s="199"/>
      <c r="J32" s="206"/>
      <c r="K32" s="199"/>
      <c r="M32" s="200" t="s">
        <v>317</v>
      </c>
      <c r="O32" s="188"/>
    </row>
    <row r="33" spans="1:80" x14ac:dyDescent="0.2">
      <c r="A33" s="197"/>
      <c r="B33" s="201"/>
      <c r="C33" s="344" t="s">
        <v>307</v>
      </c>
      <c r="D33" s="345"/>
      <c r="E33" s="202">
        <v>-1.8898999999999999</v>
      </c>
      <c r="F33" s="203"/>
      <c r="G33" s="204"/>
      <c r="H33" s="205"/>
      <c r="I33" s="199"/>
      <c r="J33" s="206"/>
      <c r="K33" s="199"/>
      <c r="M33" s="200" t="s">
        <v>307</v>
      </c>
      <c r="O33" s="188"/>
    </row>
    <row r="34" spans="1:80" x14ac:dyDescent="0.2">
      <c r="A34" s="197"/>
      <c r="B34" s="201"/>
      <c r="C34" s="344" t="s">
        <v>377</v>
      </c>
      <c r="D34" s="345"/>
      <c r="E34" s="202">
        <v>-3.15</v>
      </c>
      <c r="F34" s="203"/>
      <c r="G34" s="204"/>
      <c r="H34" s="205"/>
      <c r="I34" s="199"/>
      <c r="J34" s="206"/>
      <c r="K34" s="199"/>
      <c r="M34" s="200" t="s">
        <v>377</v>
      </c>
      <c r="O34" s="188"/>
    </row>
    <row r="35" spans="1:80" x14ac:dyDescent="0.2">
      <c r="A35" s="197"/>
      <c r="B35" s="201"/>
      <c r="C35" s="344" t="s">
        <v>378</v>
      </c>
      <c r="D35" s="345"/>
      <c r="E35" s="202">
        <v>-3.15</v>
      </c>
      <c r="F35" s="203"/>
      <c r="G35" s="204"/>
      <c r="H35" s="205"/>
      <c r="I35" s="199"/>
      <c r="J35" s="206"/>
      <c r="K35" s="199"/>
      <c r="M35" s="200" t="s">
        <v>378</v>
      </c>
      <c r="O35" s="188"/>
    </row>
    <row r="36" spans="1:80" x14ac:dyDescent="0.2">
      <c r="A36" s="197"/>
      <c r="B36" s="201"/>
      <c r="C36" s="344" t="s">
        <v>379</v>
      </c>
      <c r="D36" s="345"/>
      <c r="E36" s="202">
        <v>-3.15</v>
      </c>
      <c r="F36" s="203"/>
      <c r="G36" s="204"/>
      <c r="H36" s="205"/>
      <c r="I36" s="199"/>
      <c r="J36" s="206"/>
      <c r="K36" s="199"/>
      <c r="M36" s="200" t="s">
        <v>379</v>
      </c>
      <c r="O36" s="188"/>
    </row>
    <row r="37" spans="1:80" x14ac:dyDescent="0.2">
      <c r="A37" s="197"/>
      <c r="B37" s="201"/>
      <c r="C37" s="344" t="s">
        <v>341</v>
      </c>
      <c r="D37" s="345"/>
      <c r="E37" s="202">
        <v>-1.0880000000000001</v>
      </c>
      <c r="F37" s="203"/>
      <c r="G37" s="204"/>
      <c r="H37" s="205"/>
      <c r="I37" s="199"/>
      <c r="J37" s="206"/>
      <c r="K37" s="199"/>
      <c r="M37" s="200" t="s">
        <v>341</v>
      </c>
      <c r="O37" s="188"/>
    </row>
    <row r="38" spans="1:80" x14ac:dyDescent="0.2">
      <c r="A38" s="207"/>
      <c r="B38" s="208" t="s">
        <v>94</v>
      </c>
      <c r="C38" s="209" t="s">
        <v>146</v>
      </c>
      <c r="D38" s="210"/>
      <c r="E38" s="211"/>
      <c r="F38" s="212"/>
      <c r="G38" s="213">
        <f>SUM(G7:G37)</f>
        <v>0</v>
      </c>
      <c r="H38" s="214"/>
      <c r="I38" s="215">
        <f>SUM(I7:I37)</f>
        <v>39.764132200000006</v>
      </c>
      <c r="J38" s="214"/>
      <c r="K38" s="215">
        <f>SUM(K7:K37)</f>
        <v>0</v>
      </c>
      <c r="O38" s="188">
        <v>4</v>
      </c>
      <c r="BA38" s="216">
        <f>SUM(BA7:BA37)</f>
        <v>0</v>
      </c>
      <c r="BB38" s="216">
        <f>SUM(BB7:BB37)</f>
        <v>0</v>
      </c>
      <c r="BC38" s="216">
        <f>SUM(BC7:BC37)</f>
        <v>0</v>
      </c>
      <c r="BD38" s="216">
        <f>SUM(BD7:BD37)</f>
        <v>0</v>
      </c>
      <c r="BE38" s="216">
        <f>SUM(BE7:BE37)</f>
        <v>0</v>
      </c>
    </row>
    <row r="39" spans="1:80" x14ac:dyDescent="0.2">
      <c r="A39" s="178" t="s">
        <v>90</v>
      </c>
      <c r="B39" s="179" t="s">
        <v>178</v>
      </c>
      <c r="C39" s="180" t="s">
        <v>179</v>
      </c>
      <c r="D39" s="181"/>
      <c r="E39" s="182"/>
      <c r="F39" s="182"/>
      <c r="G39" s="183"/>
      <c r="H39" s="184"/>
      <c r="I39" s="185"/>
      <c r="J39" s="186"/>
      <c r="K39" s="187"/>
      <c r="O39" s="188">
        <v>1</v>
      </c>
    </row>
    <row r="40" spans="1:80" x14ac:dyDescent="0.2">
      <c r="A40" s="189">
        <v>14</v>
      </c>
      <c r="B40" s="190" t="s">
        <v>380</v>
      </c>
      <c r="C40" s="191" t="s">
        <v>381</v>
      </c>
      <c r="D40" s="192" t="s">
        <v>193</v>
      </c>
      <c r="E40" s="193">
        <v>1</v>
      </c>
      <c r="F40" s="193">
        <v>0</v>
      </c>
      <c r="G40" s="194">
        <f t="shared" ref="G40:G44" si="0">E40*F40</f>
        <v>0</v>
      </c>
      <c r="H40" s="195">
        <v>1E-4</v>
      </c>
      <c r="I40" s="196">
        <f t="shared" ref="I40:I44" si="1">E40*H40</f>
        <v>1E-4</v>
      </c>
      <c r="J40" s="195">
        <v>0</v>
      </c>
      <c r="K40" s="196">
        <f t="shared" ref="K40:K44" si="2">E40*J40</f>
        <v>0</v>
      </c>
      <c r="O40" s="188">
        <v>2</v>
      </c>
      <c r="AA40" s="161">
        <v>1</v>
      </c>
      <c r="AB40" s="161">
        <v>1</v>
      </c>
      <c r="AC40" s="161">
        <v>1</v>
      </c>
      <c r="AZ40" s="161">
        <v>1</v>
      </c>
      <c r="BA40" s="161">
        <f t="shared" ref="BA40:BA44" si="3">IF(AZ40=1,G40,0)</f>
        <v>0</v>
      </c>
      <c r="BB40" s="161">
        <f t="shared" ref="BB40:BB44" si="4">IF(AZ40=2,G40,0)</f>
        <v>0</v>
      </c>
      <c r="BC40" s="161">
        <f t="shared" ref="BC40:BC44" si="5">IF(AZ40=3,G40,0)</f>
        <v>0</v>
      </c>
      <c r="BD40" s="161">
        <f t="shared" ref="BD40:BD44" si="6">IF(AZ40=4,G40,0)</f>
        <v>0</v>
      </c>
      <c r="BE40" s="161">
        <f t="shared" ref="BE40:BE44" si="7">IF(AZ40=5,G40,0)</f>
        <v>0</v>
      </c>
      <c r="CA40" s="188">
        <v>1</v>
      </c>
      <c r="CB40" s="188">
        <v>1</v>
      </c>
    </row>
    <row r="41" spans="1:80" x14ac:dyDescent="0.2">
      <c r="A41" s="189">
        <v>15</v>
      </c>
      <c r="B41" s="190" t="s">
        <v>367</v>
      </c>
      <c r="C41" s="191" t="s">
        <v>430</v>
      </c>
      <c r="D41" s="192" t="s">
        <v>193</v>
      </c>
      <c r="E41" s="193">
        <v>1</v>
      </c>
      <c r="F41" s="193">
        <v>0</v>
      </c>
      <c r="G41" s="194">
        <f t="shared" si="0"/>
        <v>0</v>
      </c>
      <c r="H41" s="195">
        <v>0</v>
      </c>
      <c r="I41" s="196">
        <f t="shared" si="1"/>
        <v>0</v>
      </c>
      <c r="J41" s="195">
        <v>0</v>
      </c>
      <c r="K41" s="196">
        <f t="shared" si="2"/>
        <v>0</v>
      </c>
      <c r="O41" s="188">
        <v>2</v>
      </c>
      <c r="AA41" s="161">
        <v>1</v>
      </c>
      <c r="AB41" s="161">
        <v>1</v>
      </c>
      <c r="AC41" s="161">
        <v>1</v>
      </c>
      <c r="AZ41" s="161">
        <v>1</v>
      </c>
      <c r="BA41" s="161">
        <f t="shared" si="3"/>
        <v>0</v>
      </c>
      <c r="BB41" s="161">
        <f t="shared" si="4"/>
        <v>0</v>
      </c>
      <c r="BC41" s="161">
        <f t="shared" si="5"/>
        <v>0</v>
      </c>
      <c r="BD41" s="161">
        <f t="shared" si="6"/>
        <v>0</v>
      </c>
      <c r="BE41" s="161">
        <f t="shared" si="7"/>
        <v>0</v>
      </c>
      <c r="CA41" s="188">
        <v>1</v>
      </c>
      <c r="CB41" s="188">
        <v>1</v>
      </c>
    </row>
    <row r="42" spans="1:80" x14ac:dyDescent="0.2">
      <c r="A42" s="189">
        <v>16</v>
      </c>
      <c r="B42" s="190" t="s">
        <v>267</v>
      </c>
      <c r="C42" s="191" t="s">
        <v>268</v>
      </c>
      <c r="D42" s="192" t="s">
        <v>181</v>
      </c>
      <c r="E42" s="193">
        <v>12</v>
      </c>
      <c r="F42" s="193">
        <v>0</v>
      </c>
      <c r="G42" s="194">
        <f t="shared" si="0"/>
        <v>0</v>
      </c>
      <c r="H42" s="195">
        <v>0</v>
      </c>
      <c r="I42" s="196">
        <f t="shared" si="1"/>
        <v>0</v>
      </c>
      <c r="J42" s="195">
        <v>-0.22</v>
      </c>
      <c r="K42" s="196">
        <f t="shared" si="2"/>
        <v>-2.64</v>
      </c>
      <c r="O42" s="188">
        <v>2</v>
      </c>
      <c r="AA42" s="161">
        <v>1</v>
      </c>
      <c r="AB42" s="161">
        <v>1</v>
      </c>
      <c r="AC42" s="161">
        <v>1</v>
      </c>
      <c r="AZ42" s="161">
        <v>1</v>
      </c>
      <c r="BA42" s="161">
        <f t="shared" si="3"/>
        <v>0</v>
      </c>
      <c r="BB42" s="161">
        <f t="shared" si="4"/>
        <v>0</v>
      </c>
      <c r="BC42" s="161">
        <f t="shared" si="5"/>
        <v>0</v>
      </c>
      <c r="BD42" s="161">
        <f t="shared" si="6"/>
        <v>0</v>
      </c>
      <c r="BE42" s="161">
        <f t="shared" si="7"/>
        <v>0</v>
      </c>
      <c r="CA42" s="188">
        <v>1</v>
      </c>
      <c r="CB42" s="188">
        <v>1</v>
      </c>
    </row>
    <row r="43" spans="1:80" x14ac:dyDescent="0.2">
      <c r="A43" s="189">
        <v>17</v>
      </c>
      <c r="B43" s="190" t="s">
        <v>182</v>
      </c>
      <c r="C43" s="191" t="s">
        <v>183</v>
      </c>
      <c r="D43" s="192" t="s">
        <v>427</v>
      </c>
      <c r="E43" s="193">
        <v>1</v>
      </c>
      <c r="F43" s="193">
        <v>0</v>
      </c>
      <c r="G43" s="194">
        <f t="shared" si="0"/>
        <v>0</v>
      </c>
      <c r="H43" s="195">
        <v>0</v>
      </c>
      <c r="I43" s="196">
        <f t="shared" si="1"/>
        <v>0</v>
      </c>
      <c r="J43" s="195">
        <v>0</v>
      </c>
      <c r="K43" s="196">
        <f t="shared" si="2"/>
        <v>0</v>
      </c>
      <c r="O43" s="188">
        <v>2</v>
      </c>
      <c r="AA43" s="161">
        <v>1</v>
      </c>
      <c r="AB43" s="161">
        <v>1</v>
      </c>
      <c r="AC43" s="161">
        <v>1</v>
      </c>
      <c r="AZ43" s="161">
        <v>1</v>
      </c>
      <c r="BA43" s="161">
        <f t="shared" si="3"/>
        <v>0</v>
      </c>
      <c r="BB43" s="161">
        <f t="shared" si="4"/>
        <v>0</v>
      </c>
      <c r="BC43" s="161">
        <f t="shared" si="5"/>
        <v>0</v>
      </c>
      <c r="BD43" s="161">
        <f t="shared" si="6"/>
        <v>0</v>
      </c>
      <c r="BE43" s="161">
        <f t="shared" si="7"/>
        <v>0</v>
      </c>
      <c r="CA43" s="188">
        <v>1</v>
      </c>
      <c r="CB43" s="188">
        <v>1</v>
      </c>
    </row>
    <row r="44" spans="1:80" x14ac:dyDescent="0.2">
      <c r="A44" s="189">
        <v>18</v>
      </c>
      <c r="B44" s="190" t="s">
        <v>184</v>
      </c>
      <c r="C44" s="191" t="s">
        <v>185</v>
      </c>
      <c r="D44" s="192" t="s">
        <v>429</v>
      </c>
      <c r="E44" s="193">
        <v>1</v>
      </c>
      <c r="F44" s="193">
        <v>0</v>
      </c>
      <c r="G44" s="194">
        <f t="shared" si="0"/>
        <v>0</v>
      </c>
      <c r="H44" s="195">
        <v>0</v>
      </c>
      <c r="I44" s="196">
        <f t="shared" si="1"/>
        <v>0</v>
      </c>
      <c r="J44" s="195">
        <v>0</v>
      </c>
      <c r="K44" s="196">
        <f t="shared" si="2"/>
        <v>0</v>
      </c>
      <c r="O44" s="188">
        <v>2</v>
      </c>
      <c r="AA44" s="161">
        <v>1</v>
      </c>
      <c r="AB44" s="161">
        <v>1</v>
      </c>
      <c r="AC44" s="161">
        <v>1</v>
      </c>
      <c r="AZ44" s="161">
        <v>1</v>
      </c>
      <c r="BA44" s="161">
        <f t="shared" si="3"/>
        <v>0</v>
      </c>
      <c r="BB44" s="161">
        <f t="shared" si="4"/>
        <v>0</v>
      </c>
      <c r="BC44" s="161">
        <f t="shared" si="5"/>
        <v>0</v>
      </c>
      <c r="BD44" s="161">
        <f t="shared" si="6"/>
        <v>0</v>
      </c>
      <c r="BE44" s="161">
        <f t="shared" si="7"/>
        <v>0</v>
      </c>
      <c r="CA44" s="188">
        <v>1</v>
      </c>
      <c r="CB44" s="188">
        <v>1</v>
      </c>
    </row>
    <row r="45" spans="1:80" x14ac:dyDescent="0.2">
      <c r="A45" s="207"/>
      <c r="B45" s="208" t="s">
        <v>94</v>
      </c>
      <c r="C45" s="209" t="s">
        <v>180</v>
      </c>
      <c r="D45" s="210"/>
      <c r="E45" s="211"/>
      <c r="F45" s="212"/>
      <c r="G45" s="213">
        <f>SUM(G39:G44)</f>
        <v>0</v>
      </c>
      <c r="H45" s="214"/>
      <c r="I45" s="215">
        <f>SUM(I39:I44)</f>
        <v>1E-4</v>
      </c>
      <c r="J45" s="214"/>
      <c r="K45" s="215">
        <f>SUM(K39:K44)</f>
        <v>-2.64</v>
      </c>
      <c r="O45" s="188">
        <v>4</v>
      </c>
      <c r="BA45" s="216">
        <f>SUM(BA39:BA44)</f>
        <v>0</v>
      </c>
      <c r="BB45" s="216">
        <f>SUM(BB39:BB44)</f>
        <v>0</v>
      </c>
      <c r="BC45" s="216">
        <f>SUM(BC39:BC44)</f>
        <v>0</v>
      </c>
      <c r="BD45" s="216">
        <f>SUM(BD39:BD44)</f>
        <v>0</v>
      </c>
      <c r="BE45" s="216">
        <f>SUM(BE39:BE44)</f>
        <v>0</v>
      </c>
    </row>
    <row r="46" spans="1:80" x14ac:dyDescent="0.2">
      <c r="A46" s="178" t="s">
        <v>90</v>
      </c>
      <c r="B46" s="179" t="s">
        <v>186</v>
      </c>
      <c r="C46" s="180" t="s">
        <v>187</v>
      </c>
      <c r="D46" s="181"/>
      <c r="E46" s="182"/>
      <c r="F46" s="182"/>
      <c r="G46" s="183"/>
      <c r="H46" s="184"/>
      <c r="I46" s="185"/>
      <c r="J46" s="186"/>
      <c r="K46" s="187"/>
      <c r="O46" s="188">
        <v>1</v>
      </c>
    </row>
    <row r="47" spans="1:80" x14ac:dyDescent="0.2">
      <c r="A47" s="189">
        <v>19</v>
      </c>
      <c r="B47" s="190" t="s">
        <v>189</v>
      </c>
      <c r="C47" s="191" t="s">
        <v>190</v>
      </c>
      <c r="D47" s="192" t="s">
        <v>167</v>
      </c>
      <c r="E47" s="193">
        <v>18.3</v>
      </c>
      <c r="F47" s="193">
        <v>0</v>
      </c>
      <c r="G47" s="194">
        <f>E47*F47</f>
        <v>0</v>
      </c>
      <c r="H47" s="195">
        <v>0</v>
      </c>
      <c r="I47" s="196">
        <f>E47*H47</f>
        <v>0</v>
      </c>
      <c r="J47" s="195">
        <v>0</v>
      </c>
      <c r="K47" s="196">
        <f>E47*J47</f>
        <v>0</v>
      </c>
      <c r="O47" s="188">
        <v>2</v>
      </c>
      <c r="AA47" s="161">
        <v>1</v>
      </c>
      <c r="AB47" s="161">
        <v>1</v>
      </c>
      <c r="AC47" s="161">
        <v>1</v>
      </c>
      <c r="AZ47" s="161">
        <v>1</v>
      </c>
      <c r="BA47" s="161">
        <f>IF(AZ47=1,G47,0)</f>
        <v>0</v>
      </c>
      <c r="BB47" s="161">
        <f>IF(AZ47=2,G47,0)</f>
        <v>0</v>
      </c>
      <c r="BC47" s="161">
        <f>IF(AZ47=3,G47,0)</f>
        <v>0</v>
      </c>
      <c r="BD47" s="161">
        <f>IF(AZ47=4,G47,0)</f>
        <v>0</v>
      </c>
      <c r="BE47" s="161">
        <f>IF(AZ47=5,G47,0)</f>
        <v>0</v>
      </c>
      <c r="CA47" s="188">
        <v>1</v>
      </c>
      <c r="CB47" s="188">
        <v>1</v>
      </c>
    </row>
    <row r="48" spans="1:80" x14ac:dyDescent="0.2">
      <c r="A48" s="197"/>
      <c r="B48" s="201"/>
      <c r="C48" s="344" t="s">
        <v>382</v>
      </c>
      <c r="D48" s="345"/>
      <c r="E48" s="202">
        <v>18.3</v>
      </c>
      <c r="F48" s="203"/>
      <c r="G48" s="204"/>
      <c r="H48" s="205"/>
      <c r="I48" s="199"/>
      <c r="J48" s="206"/>
      <c r="K48" s="199"/>
      <c r="M48" s="200" t="s">
        <v>382</v>
      </c>
      <c r="O48" s="188"/>
    </row>
    <row r="49" spans="1:80" x14ac:dyDescent="0.2">
      <c r="A49" s="189">
        <v>20</v>
      </c>
      <c r="B49" s="190" t="s">
        <v>191</v>
      </c>
      <c r="C49" s="191" t="s">
        <v>192</v>
      </c>
      <c r="D49" s="192" t="s">
        <v>167</v>
      </c>
      <c r="E49" s="193">
        <v>18.3</v>
      </c>
      <c r="F49" s="193">
        <v>0</v>
      </c>
      <c r="G49" s="194">
        <f>E49*F49</f>
        <v>0</v>
      </c>
      <c r="H49" s="195">
        <v>0</v>
      </c>
      <c r="I49" s="196">
        <f>E49*H49</f>
        <v>0</v>
      </c>
      <c r="J49" s="195">
        <v>0</v>
      </c>
      <c r="K49" s="196">
        <f>E49*J49</f>
        <v>0</v>
      </c>
      <c r="O49" s="188">
        <v>2</v>
      </c>
      <c r="AA49" s="161">
        <v>1</v>
      </c>
      <c r="AB49" s="161">
        <v>1</v>
      </c>
      <c r="AC49" s="161">
        <v>1</v>
      </c>
      <c r="AZ49" s="161">
        <v>1</v>
      </c>
      <c r="BA49" s="161">
        <f>IF(AZ49=1,G49,0)</f>
        <v>0</v>
      </c>
      <c r="BB49" s="161">
        <f>IF(AZ49=2,G49,0)</f>
        <v>0</v>
      </c>
      <c r="BC49" s="161">
        <f>IF(AZ49=3,G49,0)</f>
        <v>0</v>
      </c>
      <c r="BD49" s="161">
        <f>IF(AZ49=4,G49,0)</f>
        <v>0</v>
      </c>
      <c r="BE49" s="161">
        <f>IF(AZ49=5,G49,0)</f>
        <v>0</v>
      </c>
      <c r="CA49" s="188">
        <v>1</v>
      </c>
      <c r="CB49" s="188">
        <v>1</v>
      </c>
    </row>
    <row r="50" spans="1:80" x14ac:dyDescent="0.2">
      <c r="A50" s="189">
        <v>21</v>
      </c>
      <c r="B50" s="190" t="s">
        <v>194</v>
      </c>
      <c r="C50" s="191" t="s">
        <v>195</v>
      </c>
      <c r="D50" s="192" t="s">
        <v>196</v>
      </c>
      <c r="E50" s="193">
        <v>0.54900000000000004</v>
      </c>
      <c r="F50" s="193">
        <v>0</v>
      </c>
      <c r="G50" s="194">
        <f>E50*F50</f>
        <v>0</v>
      </c>
      <c r="H50" s="195">
        <v>1E-3</v>
      </c>
      <c r="I50" s="196">
        <f>E50*H50</f>
        <v>5.4900000000000001E-4</v>
      </c>
      <c r="J50" s="195"/>
      <c r="K50" s="196">
        <f>E50*J50</f>
        <v>0</v>
      </c>
      <c r="O50" s="188">
        <v>2</v>
      </c>
      <c r="AA50" s="161">
        <v>3</v>
      </c>
      <c r="AB50" s="161">
        <v>1</v>
      </c>
      <c r="AC50" s="161">
        <v>572400</v>
      </c>
      <c r="AZ50" s="161">
        <v>1</v>
      </c>
      <c r="BA50" s="161">
        <f>IF(AZ50=1,G50,0)</f>
        <v>0</v>
      </c>
      <c r="BB50" s="161">
        <f>IF(AZ50=2,G50,0)</f>
        <v>0</v>
      </c>
      <c r="BC50" s="161">
        <f>IF(AZ50=3,G50,0)</f>
        <v>0</v>
      </c>
      <c r="BD50" s="161">
        <f>IF(AZ50=4,G50,0)</f>
        <v>0</v>
      </c>
      <c r="BE50" s="161">
        <f>IF(AZ50=5,G50,0)</f>
        <v>0</v>
      </c>
      <c r="CA50" s="188">
        <v>3</v>
      </c>
      <c r="CB50" s="188">
        <v>1</v>
      </c>
    </row>
    <row r="51" spans="1:80" x14ac:dyDescent="0.2">
      <c r="A51" s="197"/>
      <c r="B51" s="201"/>
      <c r="C51" s="344" t="s">
        <v>383</v>
      </c>
      <c r="D51" s="345"/>
      <c r="E51" s="202">
        <v>0.54900000000000004</v>
      </c>
      <c r="F51" s="203"/>
      <c r="G51" s="204"/>
      <c r="H51" s="205"/>
      <c r="I51" s="199"/>
      <c r="J51" s="206"/>
      <c r="K51" s="199"/>
      <c r="M51" s="200" t="s">
        <v>383</v>
      </c>
      <c r="O51" s="188"/>
    </row>
    <row r="52" spans="1:80" x14ac:dyDescent="0.2">
      <c r="A52" s="207"/>
      <c r="B52" s="208" t="s">
        <v>94</v>
      </c>
      <c r="C52" s="209" t="s">
        <v>188</v>
      </c>
      <c r="D52" s="210"/>
      <c r="E52" s="211"/>
      <c r="F52" s="212"/>
      <c r="G52" s="213">
        <f>SUM(G46:G51)</f>
        <v>0</v>
      </c>
      <c r="H52" s="214"/>
      <c r="I52" s="215">
        <f>SUM(I46:I51)</f>
        <v>5.4900000000000001E-4</v>
      </c>
      <c r="J52" s="214"/>
      <c r="K52" s="215">
        <f>SUM(K46:K51)</f>
        <v>0</v>
      </c>
      <c r="O52" s="188">
        <v>4</v>
      </c>
      <c r="BA52" s="216">
        <f>SUM(BA46:BA51)</f>
        <v>0</v>
      </c>
      <c r="BB52" s="216">
        <f>SUM(BB46:BB51)</f>
        <v>0</v>
      </c>
      <c r="BC52" s="216">
        <f>SUM(BC46:BC51)</f>
        <v>0</v>
      </c>
      <c r="BD52" s="216">
        <f>SUM(BD46:BD51)</f>
        <v>0</v>
      </c>
      <c r="BE52" s="216">
        <f>SUM(BE46:BE51)</f>
        <v>0</v>
      </c>
    </row>
    <row r="53" spans="1:80" x14ac:dyDescent="0.2">
      <c r="A53" s="178" t="s">
        <v>90</v>
      </c>
      <c r="B53" s="179" t="s">
        <v>197</v>
      </c>
      <c r="C53" s="180" t="s">
        <v>198</v>
      </c>
      <c r="D53" s="181"/>
      <c r="E53" s="182"/>
      <c r="F53" s="182"/>
      <c r="G53" s="183"/>
      <c r="H53" s="184"/>
      <c r="I53" s="185"/>
      <c r="J53" s="186"/>
      <c r="K53" s="187"/>
      <c r="O53" s="188">
        <v>1</v>
      </c>
    </row>
    <row r="54" spans="1:80" ht="22.5" x14ac:dyDescent="0.2">
      <c r="A54" s="189">
        <v>22</v>
      </c>
      <c r="B54" s="190" t="s">
        <v>200</v>
      </c>
      <c r="C54" s="191" t="s">
        <v>201</v>
      </c>
      <c r="D54" s="192" t="s">
        <v>167</v>
      </c>
      <c r="E54" s="193">
        <v>28.13</v>
      </c>
      <c r="F54" s="193">
        <v>0</v>
      </c>
      <c r="G54" s="194">
        <f>E54*F54</f>
        <v>0</v>
      </c>
      <c r="H54" s="195">
        <v>0</v>
      </c>
      <c r="I54" s="196">
        <f>E54*H54</f>
        <v>0</v>
      </c>
      <c r="J54" s="195">
        <v>0</v>
      </c>
      <c r="K54" s="196">
        <f>E54*J54</f>
        <v>0</v>
      </c>
      <c r="O54" s="188">
        <v>2</v>
      </c>
      <c r="AA54" s="161">
        <v>1</v>
      </c>
      <c r="AB54" s="161">
        <v>1</v>
      </c>
      <c r="AC54" s="161">
        <v>1</v>
      </c>
      <c r="AZ54" s="161">
        <v>1</v>
      </c>
      <c r="BA54" s="161">
        <f>IF(AZ54=1,G54,0)</f>
        <v>0</v>
      </c>
      <c r="BB54" s="161">
        <f>IF(AZ54=2,G54,0)</f>
        <v>0</v>
      </c>
      <c r="BC54" s="161">
        <f>IF(AZ54=3,G54,0)</f>
        <v>0</v>
      </c>
      <c r="BD54" s="161">
        <f>IF(AZ54=4,G54,0)</f>
        <v>0</v>
      </c>
      <c r="BE54" s="161">
        <f>IF(AZ54=5,G54,0)</f>
        <v>0</v>
      </c>
      <c r="CA54" s="188">
        <v>1</v>
      </c>
      <c r="CB54" s="188">
        <v>1</v>
      </c>
    </row>
    <row r="55" spans="1:80" x14ac:dyDescent="0.2">
      <c r="A55" s="197"/>
      <c r="B55" s="201"/>
      <c r="C55" s="344" t="s">
        <v>332</v>
      </c>
      <c r="D55" s="345"/>
      <c r="E55" s="202">
        <v>28.13</v>
      </c>
      <c r="F55" s="203"/>
      <c r="G55" s="204"/>
      <c r="H55" s="205"/>
      <c r="I55" s="199"/>
      <c r="J55" s="206"/>
      <c r="K55" s="199"/>
      <c r="M55" s="200" t="s">
        <v>332</v>
      </c>
      <c r="O55" s="188"/>
    </row>
    <row r="56" spans="1:80" x14ac:dyDescent="0.2">
      <c r="A56" s="207"/>
      <c r="B56" s="208" t="s">
        <v>94</v>
      </c>
      <c r="C56" s="209" t="s">
        <v>199</v>
      </c>
      <c r="D56" s="210"/>
      <c r="E56" s="211"/>
      <c r="F56" s="212"/>
      <c r="G56" s="213">
        <f>SUM(G53:G55)</f>
        <v>0</v>
      </c>
      <c r="H56" s="214"/>
      <c r="I56" s="215">
        <f>SUM(I53:I55)</f>
        <v>0</v>
      </c>
      <c r="J56" s="214"/>
      <c r="K56" s="215">
        <f>SUM(K53:K55)</f>
        <v>0</v>
      </c>
      <c r="O56" s="188">
        <v>4</v>
      </c>
      <c r="BA56" s="216">
        <f>SUM(BA53:BA55)</f>
        <v>0</v>
      </c>
      <c r="BB56" s="216">
        <f>SUM(BB53:BB55)</f>
        <v>0</v>
      </c>
      <c r="BC56" s="216">
        <f>SUM(BC53:BC55)</f>
        <v>0</v>
      </c>
      <c r="BD56" s="216">
        <f>SUM(BD53:BD55)</f>
        <v>0</v>
      </c>
      <c r="BE56" s="216">
        <f>SUM(BE53:BE55)</f>
        <v>0</v>
      </c>
    </row>
    <row r="57" spans="1:80" x14ac:dyDescent="0.2">
      <c r="A57" s="178" t="s">
        <v>90</v>
      </c>
      <c r="B57" s="179" t="s">
        <v>202</v>
      </c>
      <c r="C57" s="180" t="s">
        <v>203</v>
      </c>
      <c r="D57" s="181"/>
      <c r="E57" s="182"/>
      <c r="F57" s="182"/>
      <c r="G57" s="183"/>
      <c r="H57" s="184"/>
      <c r="I57" s="185"/>
      <c r="J57" s="186"/>
      <c r="K57" s="187"/>
      <c r="O57" s="188">
        <v>1</v>
      </c>
    </row>
    <row r="58" spans="1:80" x14ac:dyDescent="0.2">
      <c r="A58" s="189">
        <v>23</v>
      </c>
      <c r="B58" s="190" t="s">
        <v>205</v>
      </c>
      <c r="C58" s="191" t="s">
        <v>206</v>
      </c>
      <c r="D58" s="192" t="s">
        <v>145</v>
      </c>
      <c r="E58" s="193">
        <v>2.8130000000000002</v>
      </c>
      <c r="F58" s="193">
        <v>0</v>
      </c>
      <c r="G58" s="194">
        <f>E58*F58</f>
        <v>0</v>
      </c>
      <c r="H58" s="195">
        <v>2.16</v>
      </c>
      <c r="I58" s="196">
        <f>E58*H58</f>
        <v>6.076080000000001</v>
      </c>
      <c r="J58" s="195">
        <v>0</v>
      </c>
      <c r="K58" s="196">
        <f>E58*J58</f>
        <v>0</v>
      </c>
      <c r="O58" s="188">
        <v>2</v>
      </c>
      <c r="AA58" s="161">
        <v>1</v>
      </c>
      <c r="AB58" s="161">
        <v>1</v>
      </c>
      <c r="AC58" s="161">
        <v>1</v>
      </c>
      <c r="AZ58" s="161">
        <v>1</v>
      </c>
      <c r="BA58" s="161">
        <f>IF(AZ58=1,G58,0)</f>
        <v>0</v>
      </c>
      <c r="BB58" s="161">
        <f>IF(AZ58=2,G58,0)</f>
        <v>0</v>
      </c>
      <c r="BC58" s="161">
        <f>IF(AZ58=3,G58,0)</f>
        <v>0</v>
      </c>
      <c r="BD58" s="161">
        <f>IF(AZ58=4,G58,0)</f>
        <v>0</v>
      </c>
      <c r="BE58" s="161">
        <f>IF(AZ58=5,G58,0)</f>
        <v>0</v>
      </c>
      <c r="CA58" s="188">
        <v>1</v>
      </c>
      <c r="CB58" s="188">
        <v>1</v>
      </c>
    </row>
    <row r="59" spans="1:80" x14ac:dyDescent="0.2">
      <c r="A59" s="197"/>
      <c r="B59" s="201"/>
      <c r="C59" s="344" t="s">
        <v>333</v>
      </c>
      <c r="D59" s="345"/>
      <c r="E59" s="202">
        <v>2.8130000000000002</v>
      </c>
      <c r="F59" s="203"/>
      <c r="G59" s="204"/>
      <c r="H59" s="205"/>
      <c r="I59" s="199"/>
      <c r="J59" s="206"/>
      <c r="K59" s="199"/>
      <c r="M59" s="200" t="s">
        <v>333</v>
      </c>
      <c r="O59" s="188"/>
    </row>
    <row r="60" spans="1:80" x14ac:dyDescent="0.2">
      <c r="A60" s="189">
        <v>24</v>
      </c>
      <c r="B60" s="190" t="s">
        <v>207</v>
      </c>
      <c r="C60" s="191" t="s">
        <v>288</v>
      </c>
      <c r="D60" s="192" t="s">
        <v>145</v>
      </c>
      <c r="E60" s="193">
        <v>2.8130000000000002</v>
      </c>
      <c r="F60" s="193">
        <v>0</v>
      </c>
      <c r="G60" s="194">
        <f>E60*F60</f>
        <v>0</v>
      </c>
      <c r="H60" s="195">
        <v>2.5249999999999999</v>
      </c>
      <c r="I60" s="196">
        <f>E60*H60</f>
        <v>7.1028250000000002</v>
      </c>
      <c r="J60" s="195">
        <v>0</v>
      </c>
      <c r="K60" s="196">
        <f>E60*J60</f>
        <v>0</v>
      </c>
      <c r="O60" s="188">
        <v>2</v>
      </c>
      <c r="AA60" s="161">
        <v>1</v>
      </c>
      <c r="AB60" s="161">
        <v>1</v>
      </c>
      <c r="AC60" s="161">
        <v>1</v>
      </c>
      <c r="AZ60" s="161">
        <v>1</v>
      </c>
      <c r="BA60" s="161">
        <f>IF(AZ60=1,G60,0)</f>
        <v>0</v>
      </c>
      <c r="BB60" s="161">
        <f>IF(AZ60=2,G60,0)</f>
        <v>0</v>
      </c>
      <c r="BC60" s="161">
        <f>IF(AZ60=3,G60,0)</f>
        <v>0</v>
      </c>
      <c r="BD60" s="161">
        <f>IF(AZ60=4,G60,0)</f>
        <v>0</v>
      </c>
      <c r="BE60" s="161">
        <f>IF(AZ60=5,G60,0)</f>
        <v>0</v>
      </c>
      <c r="CA60" s="188">
        <v>1</v>
      </c>
      <c r="CB60" s="188">
        <v>1</v>
      </c>
    </row>
    <row r="61" spans="1:80" x14ac:dyDescent="0.2">
      <c r="A61" s="197"/>
      <c r="B61" s="201"/>
      <c r="C61" s="344" t="s">
        <v>333</v>
      </c>
      <c r="D61" s="345"/>
      <c r="E61" s="202">
        <v>2.8130000000000002</v>
      </c>
      <c r="F61" s="203"/>
      <c r="G61" s="204"/>
      <c r="H61" s="205"/>
      <c r="I61" s="199"/>
      <c r="J61" s="206"/>
      <c r="K61" s="199"/>
      <c r="M61" s="200" t="s">
        <v>333</v>
      </c>
      <c r="O61" s="188"/>
    </row>
    <row r="62" spans="1:80" ht="22.5" x14ac:dyDescent="0.2">
      <c r="A62" s="189">
        <v>25</v>
      </c>
      <c r="B62" s="190" t="s">
        <v>208</v>
      </c>
      <c r="C62" s="191" t="s">
        <v>209</v>
      </c>
      <c r="D62" s="192" t="s">
        <v>210</v>
      </c>
      <c r="E62" s="193">
        <v>0.1817</v>
      </c>
      <c r="F62" s="193">
        <v>0</v>
      </c>
      <c r="G62" s="194">
        <f>E62*F62</f>
        <v>0</v>
      </c>
      <c r="H62" s="195">
        <v>1.04548</v>
      </c>
      <c r="I62" s="196">
        <f>E62*H62</f>
        <v>0.189963716</v>
      </c>
      <c r="J62" s="195">
        <v>0</v>
      </c>
      <c r="K62" s="196">
        <f>E62*J62</f>
        <v>0</v>
      </c>
      <c r="O62" s="188">
        <v>2</v>
      </c>
      <c r="AA62" s="161">
        <v>1</v>
      </c>
      <c r="AB62" s="161">
        <v>1</v>
      </c>
      <c r="AC62" s="161">
        <v>1</v>
      </c>
      <c r="AZ62" s="161">
        <v>1</v>
      </c>
      <c r="BA62" s="161">
        <f>IF(AZ62=1,G62,0)</f>
        <v>0</v>
      </c>
      <c r="BB62" s="161">
        <f>IF(AZ62=2,G62,0)</f>
        <v>0</v>
      </c>
      <c r="BC62" s="161">
        <f>IF(AZ62=3,G62,0)</f>
        <v>0</v>
      </c>
      <c r="BD62" s="161">
        <f>IF(AZ62=4,G62,0)</f>
        <v>0</v>
      </c>
      <c r="BE62" s="161">
        <f>IF(AZ62=5,G62,0)</f>
        <v>0</v>
      </c>
      <c r="CA62" s="188">
        <v>1</v>
      </c>
      <c r="CB62" s="188">
        <v>1</v>
      </c>
    </row>
    <row r="63" spans="1:80" x14ac:dyDescent="0.2">
      <c r="A63" s="197"/>
      <c r="B63" s="198"/>
      <c r="C63" s="336" t="s">
        <v>211</v>
      </c>
      <c r="D63" s="337"/>
      <c r="E63" s="337"/>
      <c r="F63" s="337"/>
      <c r="G63" s="338"/>
      <c r="I63" s="199"/>
      <c r="K63" s="199"/>
      <c r="L63" s="200" t="s">
        <v>211</v>
      </c>
      <c r="O63" s="188">
        <v>3</v>
      </c>
    </row>
    <row r="64" spans="1:80" x14ac:dyDescent="0.2">
      <c r="A64" s="197"/>
      <c r="B64" s="201"/>
      <c r="C64" s="344" t="s">
        <v>335</v>
      </c>
      <c r="D64" s="345"/>
      <c r="E64" s="202">
        <v>0.1817</v>
      </c>
      <c r="F64" s="203"/>
      <c r="G64" s="204"/>
      <c r="H64" s="205"/>
      <c r="I64" s="199"/>
      <c r="J64" s="206"/>
      <c r="K64" s="199"/>
      <c r="M64" s="200" t="s">
        <v>335</v>
      </c>
      <c r="O64" s="188"/>
    </row>
    <row r="65" spans="1:80" s="239" customFormat="1" ht="22.5" x14ac:dyDescent="0.2">
      <c r="A65" s="230">
        <v>26</v>
      </c>
      <c r="B65" s="231" t="s">
        <v>269</v>
      </c>
      <c r="C65" s="241" t="s">
        <v>270</v>
      </c>
      <c r="D65" s="233" t="s">
        <v>167</v>
      </c>
      <c r="E65" s="234">
        <v>5.44</v>
      </c>
      <c r="F65" s="234">
        <v>0</v>
      </c>
      <c r="G65" s="235">
        <f>E65*F65</f>
        <v>0</v>
      </c>
      <c r="H65" s="236">
        <v>0.52</v>
      </c>
      <c r="I65" s="237">
        <f>E65*H65</f>
        <v>2.8288000000000002</v>
      </c>
      <c r="J65" s="236">
        <v>0</v>
      </c>
      <c r="K65" s="237">
        <f>E65*J65</f>
        <v>0</v>
      </c>
      <c r="O65" s="240">
        <v>2</v>
      </c>
      <c r="AA65" s="239">
        <v>1</v>
      </c>
      <c r="AB65" s="239">
        <v>1</v>
      </c>
      <c r="AC65" s="239">
        <v>1</v>
      </c>
      <c r="AZ65" s="239">
        <v>1</v>
      </c>
      <c r="BA65" s="239">
        <f>IF(AZ65=1,G65,0)</f>
        <v>0</v>
      </c>
      <c r="BB65" s="239">
        <f>IF(AZ65=2,G65,0)</f>
        <v>0</v>
      </c>
      <c r="BC65" s="239">
        <f>IF(AZ65=3,G65,0)</f>
        <v>0</v>
      </c>
      <c r="BD65" s="239">
        <f>IF(AZ65=4,G65,0)</f>
        <v>0</v>
      </c>
      <c r="BE65" s="239">
        <f>IF(AZ65=5,G65,0)</f>
        <v>0</v>
      </c>
      <c r="CA65" s="240">
        <v>1</v>
      </c>
      <c r="CB65" s="240">
        <v>1</v>
      </c>
    </row>
    <row r="66" spans="1:80" s="239" customFormat="1" x14ac:dyDescent="0.2">
      <c r="A66" s="242"/>
      <c r="B66" s="243"/>
      <c r="C66" s="347" t="s">
        <v>342</v>
      </c>
      <c r="D66" s="348"/>
      <c r="E66" s="244">
        <v>5.44</v>
      </c>
      <c r="F66" s="245"/>
      <c r="G66" s="246"/>
      <c r="H66" s="247"/>
      <c r="I66" s="248"/>
      <c r="J66" s="249"/>
      <c r="K66" s="248"/>
      <c r="M66" s="253" t="s">
        <v>342</v>
      </c>
      <c r="O66" s="240"/>
    </row>
    <row r="67" spans="1:80" s="239" customFormat="1" x14ac:dyDescent="0.2">
      <c r="A67" s="230">
        <v>27</v>
      </c>
      <c r="B67" s="231" t="s">
        <v>271</v>
      </c>
      <c r="C67" s="241" t="s">
        <v>272</v>
      </c>
      <c r="D67" s="233" t="s">
        <v>210</v>
      </c>
      <c r="E67" s="234">
        <v>3.9199999999999999E-2</v>
      </c>
      <c r="F67" s="234">
        <v>0</v>
      </c>
      <c r="G67" s="235">
        <f>E67*F67</f>
        <v>0</v>
      </c>
      <c r="H67" s="236">
        <v>1.0502800000000001</v>
      </c>
      <c r="I67" s="237">
        <f>E67*H67</f>
        <v>4.1170976000000005E-2</v>
      </c>
      <c r="J67" s="236">
        <v>0</v>
      </c>
      <c r="K67" s="237">
        <f>E67*J67</f>
        <v>0</v>
      </c>
      <c r="O67" s="240">
        <v>2</v>
      </c>
      <c r="AA67" s="239">
        <v>1</v>
      </c>
      <c r="AB67" s="239">
        <v>1</v>
      </c>
      <c r="AC67" s="239">
        <v>1</v>
      </c>
      <c r="AZ67" s="239">
        <v>1</v>
      </c>
      <c r="BA67" s="239">
        <f>IF(AZ67=1,G67,0)</f>
        <v>0</v>
      </c>
      <c r="BB67" s="239">
        <f>IF(AZ67=2,G67,0)</f>
        <v>0</v>
      </c>
      <c r="BC67" s="239">
        <f>IF(AZ67=3,G67,0)</f>
        <v>0</v>
      </c>
      <c r="BD67" s="239">
        <f>IF(AZ67=4,G67,0)</f>
        <v>0</v>
      </c>
      <c r="BE67" s="239">
        <f>IF(AZ67=5,G67,0)</f>
        <v>0</v>
      </c>
      <c r="CA67" s="240">
        <v>1</v>
      </c>
      <c r="CB67" s="240">
        <v>1</v>
      </c>
    </row>
    <row r="68" spans="1:80" s="239" customFormat="1" x14ac:dyDescent="0.2">
      <c r="A68" s="242"/>
      <c r="B68" s="243"/>
      <c r="C68" s="347" t="s">
        <v>343</v>
      </c>
      <c r="D68" s="348"/>
      <c r="E68" s="244">
        <v>3.9199999999999999E-2</v>
      </c>
      <c r="F68" s="245"/>
      <c r="G68" s="246"/>
      <c r="H68" s="247"/>
      <c r="I68" s="248"/>
      <c r="J68" s="249"/>
      <c r="K68" s="248"/>
      <c r="M68" s="253" t="s">
        <v>343</v>
      </c>
      <c r="O68" s="240"/>
    </row>
    <row r="69" spans="1:80" x14ac:dyDescent="0.2">
      <c r="A69" s="189">
        <v>28</v>
      </c>
      <c r="B69" s="190" t="s">
        <v>212</v>
      </c>
      <c r="C69" s="191" t="s">
        <v>213</v>
      </c>
      <c r="D69" s="192" t="s">
        <v>210</v>
      </c>
      <c r="E69" s="193">
        <v>1.12E-2</v>
      </c>
      <c r="F69" s="193">
        <v>0</v>
      </c>
      <c r="G69" s="194">
        <f>E69*F69</f>
        <v>0</v>
      </c>
      <c r="H69" s="195">
        <v>1</v>
      </c>
      <c r="I69" s="196">
        <f>E69*H69</f>
        <v>1.12E-2</v>
      </c>
      <c r="J69" s="195"/>
      <c r="K69" s="196">
        <f>E69*J69</f>
        <v>0</v>
      </c>
      <c r="O69" s="188">
        <v>2</v>
      </c>
      <c r="AA69" s="161">
        <v>3</v>
      </c>
      <c r="AB69" s="161">
        <v>1</v>
      </c>
      <c r="AC69" s="161">
        <v>13285295</v>
      </c>
      <c r="AZ69" s="161">
        <v>1</v>
      </c>
      <c r="BA69" s="161">
        <f>IF(AZ69=1,G69,0)</f>
        <v>0</v>
      </c>
      <c r="BB69" s="161">
        <f>IF(AZ69=2,G69,0)</f>
        <v>0</v>
      </c>
      <c r="BC69" s="161">
        <f>IF(AZ69=3,G69,0)</f>
        <v>0</v>
      </c>
      <c r="BD69" s="161">
        <f>IF(AZ69=4,G69,0)</f>
        <v>0</v>
      </c>
      <c r="BE69" s="161">
        <f>IF(AZ69=5,G69,0)</f>
        <v>0</v>
      </c>
      <c r="CA69" s="188">
        <v>3</v>
      </c>
      <c r="CB69" s="188">
        <v>1</v>
      </c>
    </row>
    <row r="70" spans="1:80" x14ac:dyDescent="0.2">
      <c r="A70" s="197"/>
      <c r="B70" s="201"/>
      <c r="C70" s="344" t="s">
        <v>310</v>
      </c>
      <c r="D70" s="345"/>
      <c r="E70" s="202">
        <v>1.12E-2</v>
      </c>
      <c r="F70" s="203"/>
      <c r="G70" s="204"/>
      <c r="H70" s="205"/>
      <c r="I70" s="199"/>
      <c r="J70" s="206"/>
      <c r="K70" s="199"/>
      <c r="M70" s="200" t="s">
        <v>310</v>
      </c>
      <c r="O70" s="188"/>
    </row>
    <row r="71" spans="1:80" x14ac:dyDescent="0.2">
      <c r="A71" s="207"/>
      <c r="B71" s="208" t="s">
        <v>94</v>
      </c>
      <c r="C71" s="209" t="s">
        <v>204</v>
      </c>
      <c r="D71" s="210"/>
      <c r="E71" s="211"/>
      <c r="F71" s="212"/>
      <c r="G71" s="213">
        <f>SUM(G57:G70)</f>
        <v>0</v>
      </c>
      <c r="H71" s="214"/>
      <c r="I71" s="215">
        <f>SUM(I57:I70)</f>
        <v>16.250039691999998</v>
      </c>
      <c r="J71" s="214"/>
      <c r="K71" s="215">
        <f>SUM(K57:K70)</f>
        <v>0</v>
      </c>
      <c r="O71" s="188">
        <v>4</v>
      </c>
      <c r="BA71" s="216">
        <f>SUM(BA57:BA70)</f>
        <v>0</v>
      </c>
      <c r="BB71" s="216">
        <f>SUM(BB57:BB70)</f>
        <v>0</v>
      </c>
      <c r="BC71" s="216">
        <f>SUM(BC57:BC70)</f>
        <v>0</v>
      </c>
      <c r="BD71" s="216">
        <f>SUM(BD57:BD70)</f>
        <v>0</v>
      </c>
      <c r="BE71" s="216">
        <f>SUM(BE57:BE70)</f>
        <v>0</v>
      </c>
    </row>
    <row r="72" spans="1:80" x14ac:dyDescent="0.2">
      <c r="A72" s="178" t="s">
        <v>90</v>
      </c>
      <c r="B72" s="179" t="s">
        <v>214</v>
      </c>
      <c r="C72" s="180" t="s">
        <v>215</v>
      </c>
      <c r="D72" s="181"/>
      <c r="E72" s="182"/>
      <c r="F72" s="182"/>
      <c r="G72" s="183"/>
      <c r="H72" s="184"/>
      <c r="I72" s="185"/>
      <c r="J72" s="186"/>
      <c r="K72" s="187"/>
      <c r="O72" s="188">
        <v>1</v>
      </c>
    </row>
    <row r="73" spans="1:80" ht="33.75" x14ac:dyDescent="0.2">
      <c r="A73" s="189">
        <v>29</v>
      </c>
      <c r="B73" s="190" t="s">
        <v>290</v>
      </c>
      <c r="C73" s="191" t="s">
        <v>421</v>
      </c>
      <c r="D73" s="192" t="s">
        <v>167</v>
      </c>
      <c r="E73" s="193">
        <v>17.862200000000001</v>
      </c>
      <c r="F73" s="193">
        <v>0</v>
      </c>
      <c r="G73" s="194">
        <f>E73*F73</f>
        <v>0</v>
      </c>
      <c r="H73" s="195">
        <v>0.33074999999999999</v>
      </c>
      <c r="I73" s="196">
        <f>E73*H73</f>
        <v>5.9079226500000006</v>
      </c>
      <c r="J73" s="195">
        <v>0</v>
      </c>
      <c r="K73" s="196">
        <f>E73*J73</f>
        <v>0</v>
      </c>
      <c r="O73" s="188">
        <v>2</v>
      </c>
      <c r="AA73" s="161">
        <v>1</v>
      </c>
      <c r="AB73" s="161">
        <v>1</v>
      </c>
      <c r="AC73" s="161">
        <v>1</v>
      </c>
      <c r="AZ73" s="161">
        <v>1</v>
      </c>
      <c r="BA73" s="161">
        <f>IF(AZ73=1,G73,0)</f>
        <v>0</v>
      </c>
      <c r="BB73" s="161">
        <f>IF(AZ73=2,G73,0)</f>
        <v>0</v>
      </c>
      <c r="BC73" s="161">
        <f>IF(AZ73=3,G73,0)</f>
        <v>0</v>
      </c>
      <c r="BD73" s="161">
        <f>IF(AZ73=4,G73,0)</f>
        <v>0</v>
      </c>
      <c r="BE73" s="161">
        <f>IF(AZ73=5,G73,0)</f>
        <v>0</v>
      </c>
      <c r="CA73" s="188">
        <v>1</v>
      </c>
      <c r="CB73" s="188">
        <v>1</v>
      </c>
    </row>
    <row r="74" spans="1:80" x14ac:dyDescent="0.2">
      <c r="A74" s="197"/>
      <c r="B74" s="201"/>
      <c r="C74" s="344" t="s">
        <v>336</v>
      </c>
      <c r="D74" s="345"/>
      <c r="E74" s="202">
        <v>28.13</v>
      </c>
      <c r="F74" s="203"/>
      <c r="G74" s="204"/>
      <c r="H74" s="205"/>
      <c r="I74" s="199"/>
      <c r="J74" s="206"/>
      <c r="K74" s="199"/>
      <c r="M74" s="200" t="s">
        <v>336</v>
      </c>
      <c r="O74" s="188"/>
    </row>
    <row r="75" spans="1:80" x14ac:dyDescent="0.2">
      <c r="A75" s="197"/>
      <c r="B75" s="201"/>
      <c r="C75" s="344" t="s">
        <v>291</v>
      </c>
      <c r="D75" s="345"/>
      <c r="E75" s="202">
        <v>-8.5015000000000001</v>
      </c>
      <c r="F75" s="203"/>
      <c r="G75" s="204"/>
      <c r="H75" s="205"/>
      <c r="I75" s="199"/>
      <c r="J75" s="206"/>
      <c r="K75" s="199"/>
      <c r="M75" s="200" t="s">
        <v>291</v>
      </c>
      <c r="O75" s="188"/>
    </row>
    <row r="76" spans="1:80" x14ac:dyDescent="0.2">
      <c r="A76" s="197"/>
      <c r="B76" s="201"/>
      <c r="C76" s="344" t="s">
        <v>217</v>
      </c>
      <c r="D76" s="345"/>
      <c r="E76" s="202">
        <v>-1.7663</v>
      </c>
      <c r="F76" s="203"/>
      <c r="G76" s="204"/>
      <c r="H76" s="205"/>
      <c r="I76" s="199"/>
      <c r="J76" s="206"/>
      <c r="K76" s="199"/>
      <c r="M76" s="200" t="s">
        <v>217</v>
      </c>
      <c r="O76" s="188"/>
    </row>
    <row r="77" spans="1:80" x14ac:dyDescent="0.2">
      <c r="A77" s="189">
        <v>30</v>
      </c>
      <c r="B77" s="190" t="s">
        <v>282</v>
      </c>
      <c r="C77" s="191" t="s">
        <v>283</v>
      </c>
      <c r="D77" s="192" t="s">
        <v>167</v>
      </c>
      <c r="E77" s="193">
        <v>1.5</v>
      </c>
      <c r="F77" s="193">
        <v>0</v>
      </c>
      <c r="G77" s="194">
        <f>E77*F77</f>
        <v>0</v>
      </c>
      <c r="H77" s="195">
        <v>0.38041999999999998</v>
      </c>
      <c r="I77" s="196">
        <f>E77*H77</f>
        <v>0.57062999999999997</v>
      </c>
      <c r="J77" s="195">
        <v>0</v>
      </c>
      <c r="K77" s="196">
        <f>E77*J77</f>
        <v>0</v>
      </c>
      <c r="O77" s="188">
        <v>2</v>
      </c>
      <c r="AA77" s="161">
        <v>1</v>
      </c>
      <c r="AB77" s="161">
        <v>1</v>
      </c>
      <c r="AC77" s="161">
        <v>1</v>
      </c>
      <c r="AZ77" s="161">
        <v>1</v>
      </c>
      <c r="BA77" s="161">
        <f>IF(AZ77=1,G77,0)</f>
        <v>0</v>
      </c>
      <c r="BB77" s="161">
        <f>IF(AZ77=2,G77,0)</f>
        <v>0</v>
      </c>
      <c r="BC77" s="161">
        <f>IF(AZ77=3,G77,0)</f>
        <v>0</v>
      </c>
      <c r="BD77" s="161">
        <f>IF(AZ77=4,G77,0)</f>
        <v>0</v>
      </c>
      <c r="BE77" s="161">
        <f>IF(AZ77=5,G77,0)</f>
        <v>0</v>
      </c>
      <c r="CA77" s="188">
        <v>1</v>
      </c>
      <c r="CB77" s="188">
        <v>1</v>
      </c>
    </row>
    <row r="78" spans="1:80" x14ac:dyDescent="0.2">
      <c r="A78" s="197"/>
      <c r="B78" s="201"/>
      <c r="C78" s="344" t="s">
        <v>344</v>
      </c>
      <c r="D78" s="345"/>
      <c r="E78" s="202">
        <v>1.5</v>
      </c>
      <c r="F78" s="203"/>
      <c r="G78" s="204"/>
      <c r="H78" s="205"/>
      <c r="I78" s="199"/>
      <c r="J78" s="206"/>
      <c r="K78" s="199"/>
      <c r="M78" s="200" t="s">
        <v>344</v>
      </c>
      <c r="O78" s="188"/>
    </row>
    <row r="79" spans="1:80" x14ac:dyDescent="0.2">
      <c r="A79" s="207"/>
      <c r="B79" s="208" t="s">
        <v>94</v>
      </c>
      <c r="C79" s="209" t="s">
        <v>216</v>
      </c>
      <c r="D79" s="210"/>
      <c r="E79" s="211"/>
      <c r="F79" s="212"/>
      <c r="G79" s="213">
        <f>SUM(G72:G78)</f>
        <v>0</v>
      </c>
      <c r="H79" s="214"/>
      <c r="I79" s="215">
        <f>SUM(I72:I78)</f>
        <v>6.478552650000001</v>
      </c>
      <c r="J79" s="214"/>
      <c r="K79" s="215">
        <f>SUM(K72:K78)</f>
        <v>0</v>
      </c>
      <c r="O79" s="188">
        <v>4</v>
      </c>
      <c r="BA79" s="216">
        <f>SUM(BA72:BA78)</f>
        <v>0</v>
      </c>
      <c r="BB79" s="216">
        <f>SUM(BB72:BB78)</f>
        <v>0</v>
      </c>
      <c r="BC79" s="216">
        <f>SUM(BC72:BC78)</f>
        <v>0</v>
      </c>
      <c r="BD79" s="216">
        <f>SUM(BD72:BD78)</f>
        <v>0</v>
      </c>
      <c r="BE79" s="216">
        <f>SUM(BE72:BE78)</f>
        <v>0</v>
      </c>
    </row>
    <row r="80" spans="1:80" x14ac:dyDescent="0.2">
      <c r="A80" s="178" t="s">
        <v>90</v>
      </c>
      <c r="B80" s="179" t="s">
        <v>218</v>
      </c>
      <c r="C80" s="180" t="s">
        <v>219</v>
      </c>
      <c r="D80" s="181"/>
      <c r="E80" s="182"/>
      <c r="F80" s="182"/>
      <c r="G80" s="183"/>
      <c r="H80" s="184"/>
      <c r="I80" s="185"/>
      <c r="J80" s="186"/>
      <c r="K80" s="187"/>
      <c r="O80" s="188">
        <v>1</v>
      </c>
    </row>
    <row r="81" spans="1:80" x14ac:dyDescent="0.2">
      <c r="A81" s="189">
        <v>31</v>
      </c>
      <c r="B81" s="190" t="s">
        <v>221</v>
      </c>
      <c r="C81" s="191" t="s">
        <v>222</v>
      </c>
      <c r="D81" s="192" t="s">
        <v>167</v>
      </c>
      <c r="E81" s="193">
        <v>17.862200000000001</v>
      </c>
      <c r="F81" s="193">
        <v>0</v>
      </c>
      <c r="G81" s="194">
        <f>E81*F81</f>
        <v>0</v>
      </c>
      <c r="H81" s="195">
        <v>7.3899999999999993E-2</v>
      </c>
      <c r="I81" s="196">
        <f>E81*H81</f>
        <v>1.3200165799999999</v>
      </c>
      <c r="J81" s="195">
        <v>0</v>
      </c>
      <c r="K81" s="196">
        <f>E81*J81</f>
        <v>0</v>
      </c>
      <c r="O81" s="188">
        <v>2</v>
      </c>
      <c r="AA81" s="161">
        <v>1</v>
      </c>
      <c r="AB81" s="161">
        <v>1</v>
      </c>
      <c r="AC81" s="161">
        <v>1</v>
      </c>
      <c r="AZ81" s="161">
        <v>1</v>
      </c>
      <c r="BA81" s="161">
        <f>IF(AZ81=1,G81,0)</f>
        <v>0</v>
      </c>
      <c r="BB81" s="161">
        <f>IF(AZ81=2,G81,0)</f>
        <v>0</v>
      </c>
      <c r="BC81" s="161">
        <f>IF(AZ81=3,G81,0)</f>
        <v>0</v>
      </c>
      <c r="BD81" s="161">
        <f>IF(AZ81=4,G81,0)</f>
        <v>0</v>
      </c>
      <c r="BE81" s="161">
        <f>IF(AZ81=5,G81,0)</f>
        <v>0</v>
      </c>
      <c r="CA81" s="188">
        <v>1</v>
      </c>
      <c r="CB81" s="188">
        <v>1</v>
      </c>
    </row>
    <row r="82" spans="1:80" x14ac:dyDescent="0.2">
      <c r="A82" s="197"/>
      <c r="B82" s="201"/>
      <c r="C82" s="344" t="s">
        <v>336</v>
      </c>
      <c r="D82" s="345"/>
      <c r="E82" s="202">
        <v>28.13</v>
      </c>
      <c r="F82" s="203"/>
      <c r="G82" s="204"/>
      <c r="H82" s="205"/>
      <c r="I82" s="199"/>
      <c r="J82" s="206"/>
      <c r="K82" s="199"/>
      <c r="M82" s="200" t="s">
        <v>336</v>
      </c>
      <c r="O82" s="188"/>
    </row>
    <row r="83" spans="1:80" x14ac:dyDescent="0.2">
      <c r="A83" s="197"/>
      <c r="B83" s="201"/>
      <c r="C83" s="344" t="s">
        <v>291</v>
      </c>
      <c r="D83" s="345"/>
      <c r="E83" s="202">
        <v>-8.5015000000000001</v>
      </c>
      <c r="F83" s="203"/>
      <c r="G83" s="204"/>
      <c r="H83" s="205"/>
      <c r="I83" s="199"/>
      <c r="J83" s="206"/>
      <c r="K83" s="199"/>
      <c r="M83" s="200" t="s">
        <v>291</v>
      </c>
      <c r="O83" s="188"/>
    </row>
    <row r="84" spans="1:80" x14ac:dyDescent="0.2">
      <c r="A84" s="197"/>
      <c r="B84" s="201"/>
      <c r="C84" s="344" t="s">
        <v>217</v>
      </c>
      <c r="D84" s="345"/>
      <c r="E84" s="202">
        <v>-1.7663</v>
      </c>
      <c r="F84" s="203"/>
      <c r="G84" s="204"/>
      <c r="H84" s="205"/>
      <c r="I84" s="199"/>
      <c r="J84" s="206"/>
      <c r="K84" s="199"/>
      <c r="M84" s="200" t="s">
        <v>217</v>
      </c>
      <c r="O84" s="188"/>
    </row>
    <row r="85" spans="1:80" x14ac:dyDescent="0.2">
      <c r="A85" s="189">
        <v>32</v>
      </c>
      <c r="B85" s="190" t="s">
        <v>284</v>
      </c>
      <c r="C85" s="191" t="s">
        <v>293</v>
      </c>
      <c r="D85" s="192" t="s">
        <v>167</v>
      </c>
      <c r="E85" s="193">
        <v>19</v>
      </c>
      <c r="F85" s="193">
        <v>0</v>
      </c>
      <c r="G85" s="194">
        <f>E85*F85</f>
        <v>0</v>
      </c>
      <c r="H85" s="195">
        <v>0.129</v>
      </c>
      <c r="I85" s="196">
        <f>E85*H85</f>
        <v>2.4510000000000001</v>
      </c>
      <c r="J85" s="195"/>
      <c r="K85" s="196">
        <f>E85*J85</f>
        <v>0</v>
      </c>
      <c r="O85" s="188">
        <v>2</v>
      </c>
      <c r="AA85" s="161">
        <v>3</v>
      </c>
      <c r="AB85" s="161">
        <v>1</v>
      </c>
      <c r="AC85" s="161">
        <v>592451124</v>
      </c>
      <c r="AZ85" s="161">
        <v>1</v>
      </c>
      <c r="BA85" s="161">
        <f>IF(AZ85=1,G85,0)</f>
        <v>0</v>
      </c>
      <c r="BB85" s="161">
        <f>IF(AZ85=2,G85,0)</f>
        <v>0</v>
      </c>
      <c r="BC85" s="161">
        <f>IF(AZ85=3,G85,0)</f>
        <v>0</v>
      </c>
      <c r="BD85" s="161">
        <f>IF(AZ85=4,G85,0)</f>
        <v>0</v>
      </c>
      <c r="BE85" s="161">
        <f>IF(AZ85=5,G85,0)</f>
        <v>0</v>
      </c>
      <c r="CA85" s="188">
        <v>3</v>
      </c>
      <c r="CB85" s="188">
        <v>1</v>
      </c>
    </row>
    <row r="86" spans="1:80" x14ac:dyDescent="0.2">
      <c r="A86" s="197"/>
      <c r="B86" s="201"/>
      <c r="C86" s="346" t="s">
        <v>157</v>
      </c>
      <c r="D86" s="345"/>
      <c r="E86" s="227">
        <v>0</v>
      </c>
      <c r="F86" s="203"/>
      <c r="G86" s="204"/>
      <c r="H86" s="205"/>
      <c r="I86" s="199"/>
      <c r="J86" s="206"/>
      <c r="K86" s="199"/>
      <c r="M86" s="200" t="s">
        <v>157</v>
      </c>
      <c r="O86" s="188"/>
    </row>
    <row r="87" spans="1:80" x14ac:dyDescent="0.2">
      <c r="A87" s="197"/>
      <c r="B87" s="201"/>
      <c r="C87" s="346" t="s">
        <v>336</v>
      </c>
      <c r="D87" s="345"/>
      <c r="E87" s="227">
        <v>28.13</v>
      </c>
      <c r="F87" s="203"/>
      <c r="G87" s="204"/>
      <c r="H87" s="205"/>
      <c r="I87" s="199"/>
      <c r="J87" s="206"/>
      <c r="K87" s="199"/>
      <c r="M87" s="200" t="s">
        <v>336</v>
      </c>
      <c r="O87" s="188"/>
    </row>
    <row r="88" spans="1:80" x14ac:dyDescent="0.2">
      <c r="A88" s="197"/>
      <c r="B88" s="201"/>
      <c r="C88" s="346" t="s">
        <v>291</v>
      </c>
      <c r="D88" s="345"/>
      <c r="E88" s="227">
        <v>-8.5015000000000001</v>
      </c>
      <c r="F88" s="203"/>
      <c r="G88" s="204"/>
      <c r="H88" s="205"/>
      <c r="I88" s="199"/>
      <c r="J88" s="206"/>
      <c r="K88" s="199"/>
      <c r="M88" s="200" t="s">
        <v>291</v>
      </c>
      <c r="O88" s="188"/>
    </row>
    <row r="89" spans="1:80" x14ac:dyDescent="0.2">
      <c r="A89" s="197"/>
      <c r="B89" s="201"/>
      <c r="C89" s="346" t="s">
        <v>217</v>
      </c>
      <c r="D89" s="345"/>
      <c r="E89" s="227">
        <v>-1.7663</v>
      </c>
      <c r="F89" s="203"/>
      <c r="G89" s="204"/>
      <c r="H89" s="205"/>
      <c r="I89" s="199"/>
      <c r="J89" s="206"/>
      <c r="K89" s="199"/>
      <c r="M89" s="200" t="s">
        <v>217</v>
      </c>
      <c r="O89" s="188"/>
    </row>
    <row r="90" spans="1:80" x14ac:dyDescent="0.2">
      <c r="A90" s="197"/>
      <c r="B90" s="201"/>
      <c r="C90" s="346" t="s">
        <v>158</v>
      </c>
      <c r="D90" s="345"/>
      <c r="E90" s="227">
        <v>17.862199999999998</v>
      </c>
      <c r="F90" s="203"/>
      <c r="G90" s="204"/>
      <c r="H90" s="205"/>
      <c r="I90" s="199"/>
      <c r="J90" s="206"/>
      <c r="K90" s="199"/>
      <c r="M90" s="200" t="s">
        <v>158</v>
      </c>
      <c r="O90" s="188"/>
    </row>
    <row r="91" spans="1:80" x14ac:dyDescent="0.2">
      <c r="A91" s="197"/>
      <c r="B91" s="201"/>
      <c r="C91" s="344" t="s">
        <v>337</v>
      </c>
      <c r="D91" s="345"/>
      <c r="E91" s="202">
        <v>18.755299999999998</v>
      </c>
      <c r="F91" s="203"/>
      <c r="G91" s="204"/>
      <c r="H91" s="205"/>
      <c r="I91" s="199"/>
      <c r="J91" s="206"/>
      <c r="K91" s="199"/>
      <c r="M91" s="200" t="s">
        <v>337</v>
      </c>
      <c r="O91" s="188"/>
    </row>
    <row r="92" spans="1:80" x14ac:dyDescent="0.2">
      <c r="A92" s="197"/>
      <c r="B92" s="201"/>
      <c r="C92" s="344" t="s">
        <v>338</v>
      </c>
      <c r="D92" s="345"/>
      <c r="E92" s="202">
        <v>0.2447</v>
      </c>
      <c r="F92" s="203"/>
      <c r="G92" s="204"/>
      <c r="H92" s="205"/>
      <c r="I92" s="199"/>
      <c r="J92" s="206"/>
      <c r="K92" s="199"/>
      <c r="M92" s="200" t="s">
        <v>338</v>
      </c>
      <c r="O92" s="188"/>
    </row>
    <row r="93" spans="1:80" x14ac:dyDescent="0.2">
      <c r="A93" s="207"/>
      <c r="B93" s="208" t="s">
        <v>94</v>
      </c>
      <c r="C93" s="209" t="s">
        <v>220</v>
      </c>
      <c r="D93" s="210"/>
      <c r="E93" s="211"/>
      <c r="F93" s="212"/>
      <c r="G93" s="213">
        <f>SUM(G80:G92)</f>
        <v>0</v>
      </c>
      <c r="H93" s="214"/>
      <c r="I93" s="215">
        <f>SUM(I80:I92)</f>
        <v>3.77101658</v>
      </c>
      <c r="J93" s="214"/>
      <c r="K93" s="215">
        <f>SUM(K80:K92)</f>
        <v>0</v>
      </c>
      <c r="O93" s="188">
        <v>4</v>
      </c>
      <c r="BA93" s="216">
        <f>SUM(BA80:BA92)</f>
        <v>0</v>
      </c>
      <c r="BB93" s="216">
        <f>SUM(BB80:BB92)</f>
        <v>0</v>
      </c>
      <c r="BC93" s="216">
        <f>SUM(BC80:BC92)</f>
        <v>0</v>
      </c>
      <c r="BD93" s="216">
        <f>SUM(BD80:BD92)</f>
        <v>0</v>
      </c>
      <c r="BE93" s="216">
        <f>SUM(BE80:BE92)</f>
        <v>0</v>
      </c>
    </row>
    <row r="94" spans="1:80" x14ac:dyDescent="0.2">
      <c r="A94" s="178" t="s">
        <v>90</v>
      </c>
      <c r="B94" s="179" t="s">
        <v>223</v>
      </c>
      <c r="C94" s="180" t="s">
        <v>224</v>
      </c>
      <c r="D94" s="181"/>
      <c r="E94" s="182"/>
      <c r="F94" s="182"/>
      <c r="G94" s="183"/>
      <c r="H94" s="184"/>
      <c r="I94" s="185"/>
      <c r="J94" s="186"/>
      <c r="K94" s="187"/>
      <c r="O94" s="188">
        <v>1</v>
      </c>
    </row>
    <row r="95" spans="1:80" x14ac:dyDescent="0.2">
      <c r="A95" s="189">
        <v>33</v>
      </c>
      <c r="B95" s="190" t="s">
        <v>226</v>
      </c>
      <c r="C95" s="191" t="s">
        <v>227</v>
      </c>
      <c r="D95" s="192" t="s">
        <v>145</v>
      </c>
      <c r="E95" s="193">
        <v>2.8130000000000002</v>
      </c>
      <c r="F95" s="193">
        <v>0</v>
      </c>
      <c r="G95" s="194">
        <f>E95*F95</f>
        <v>0</v>
      </c>
      <c r="H95" s="195">
        <v>2.5249999999999999</v>
      </c>
      <c r="I95" s="196">
        <f>E95*H95</f>
        <v>7.1028250000000002</v>
      </c>
      <c r="J95" s="195">
        <v>0</v>
      </c>
      <c r="K95" s="196">
        <f>E95*J95</f>
        <v>0</v>
      </c>
      <c r="O95" s="188">
        <v>2</v>
      </c>
      <c r="AA95" s="161">
        <v>1</v>
      </c>
      <c r="AB95" s="161">
        <v>1</v>
      </c>
      <c r="AC95" s="161">
        <v>1</v>
      </c>
      <c r="AZ95" s="161">
        <v>1</v>
      </c>
      <c r="BA95" s="161">
        <f>IF(AZ95=1,G95,0)</f>
        <v>0</v>
      </c>
      <c r="BB95" s="161">
        <f>IF(AZ95=2,G95,0)</f>
        <v>0</v>
      </c>
      <c r="BC95" s="161">
        <f>IF(AZ95=3,G95,0)</f>
        <v>0</v>
      </c>
      <c r="BD95" s="161">
        <f>IF(AZ95=4,G95,0)</f>
        <v>0</v>
      </c>
      <c r="BE95" s="161">
        <f>IF(AZ95=5,G95,0)</f>
        <v>0</v>
      </c>
      <c r="CA95" s="188">
        <v>1</v>
      </c>
      <c r="CB95" s="188">
        <v>1</v>
      </c>
    </row>
    <row r="96" spans="1:80" x14ac:dyDescent="0.2">
      <c r="A96" s="197"/>
      <c r="B96" s="198"/>
      <c r="C96" s="336" t="s">
        <v>228</v>
      </c>
      <c r="D96" s="337"/>
      <c r="E96" s="337"/>
      <c r="F96" s="337"/>
      <c r="G96" s="338"/>
      <c r="I96" s="199"/>
      <c r="K96" s="199"/>
      <c r="L96" s="200" t="s">
        <v>228</v>
      </c>
      <c r="O96" s="188">
        <v>3</v>
      </c>
    </row>
    <row r="97" spans="1:80" x14ac:dyDescent="0.2">
      <c r="A97" s="197"/>
      <c r="B97" s="201"/>
      <c r="C97" s="344" t="s">
        <v>333</v>
      </c>
      <c r="D97" s="345"/>
      <c r="E97" s="202">
        <v>2.8130000000000002</v>
      </c>
      <c r="F97" s="203"/>
      <c r="G97" s="204"/>
      <c r="H97" s="205"/>
      <c r="I97" s="199"/>
      <c r="J97" s="206"/>
      <c r="K97" s="199"/>
      <c r="M97" s="200" t="s">
        <v>333</v>
      </c>
      <c r="O97" s="188"/>
    </row>
    <row r="98" spans="1:80" x14ac:dyDescent="0.2">
      <c r="A98" s="189">
        <v>34</v>
      </c>
      <c r="B98" s="190" t="s">
        <v>229</v>
      </c>
      <c r="C98" s="191" t="s">
        <v>230</v>
      </c>
      <c r="D98" s="192" t="s">
        <v>167</v>
      </c>
      <c r="E98" s="193">
        <v>28.13</v>
      </c>
      <c r="F98" s="193">
        <v>0</v>
      </c>
      <c r="G98" s="194">
        <f>E98*F98</f>
        <v>0</v>
      </c>
      <c r="H98" s="195">
        <v>2.2000000000000001E-4</v>
      </c>
      <c r="I98" s="196">
        <f>E98*H98</f>
        <v>6.1885999999999998E-3</v>
      </c>
      <c r="J98" s="195">
        <v>0</v>
      </c>
      <c r="K98" s="196">
        <f>E98*J98</f>
        <v>0</v>
      </c>
      <c r="O98" s="188">
        <v>2</v>
      </c>
      <c r="AA98" s="161">
        <v>1</v>
      </c>
      <c r="AB98" s="161">
        <v>1</v>
      </c>
      <c r="AC98" s="161">
        <v>1</v>
      </c>
      <c r="AZ98" s="161">
        <v>1</v>
      </c>
      <c r="BA98" s="161">
        <f>IF(AZ98=1,G98,0)</f>
        <v>0</v>
      </c>
      <c r="BB98" s="161">
        <f>IF(AZ98=2,G98,0)</f>
        <v>0</v>
      </c>
      <c r="BC98" s="161">
        <f>IF(AZ98=3,G98,0)</f>
        <v>0</v>
      </c>
      <c r="BD98" s="161">
        <f>IF(AZ98=4,G98,0)</f>
        <v>0</v>
      </c>
      <c r="BE98" s="161">
        <f>IF(AZ98=5,G98,0)</f>
        <v>0</v>
      </c>
      <c r="CA98" s="188">
        <v>1</v>
      </c>
      <c r="CB98" s="188">
        <v>1</v>
      </c>
    </row>
    <row r="99" spans="1:80" x14ac:dyDescent="0.2">
      <c r="A99" s="197"/>
      <c r="B99" s="201"/>
      <c r="C99" s="344" t="s">
        <v>339</v>
      </c>
      <c r="D99" s="345"/>
      <c r="E99" s="202">
        <v>28.13</v>
      </c>
      <c r="F99" s="203"/>
      <c r="G99" s="204"/>
      <c r="H99" s="205"/>
      <c r="I99" s="199"/>
      <c r="J99" s="206"/>
      <c r="K99" s="199"/>
      <c r="M99" s="200" t="s">
        <v>339</v>
      </c>
      <c r="O99" s="188"/>
    </row>
    <row r="100" spans="1:80" x14ac:dyDescent="0.2">
      <c r="A100" s="189">
        <v>35</v>
      </c>
      <c r="B100" s="190" t="s">
        <v>231</v>
      </c>
      <c r="C100" s="191" t="s">
        <v>232</v>
      </c>
      <c r="D100" s="192" t="s">
        <v>145</v>
      </c>
      <c r="E100" s="193">
        <v>2.8130000000000002</v>
      </c>
      <c r="F100" s="193">
        <v>0</v>
      </c>
      <c r="G100" s="194">
        <f>E100*F100</f>
        <v>0</v>
      </c>
      <c r="H100" s="195">
        <v>0</v>
      </c>
      <c r="I100" s="196">
        <f>E100*H100</f>
        <v>0</v>
      </c>
      <c r="J100" s="195">
        <v>0</v>
      </c>
      <c r="K100" s="196">
        <f>E100*J100</f>
        <v>0</v>
      </c>
      <c r="O100" s="188">
        <v>2</v>
      </c>
      <c r="AA100" s="161">
        <v>1</v>
      </c>
      <c r="AB100" s="161">
        <v>1</v>
      </c>
      <c r="AC100" s="161">
        <v>1</v>
      </c>
      <c r="AZ100" s="161">
        <v>1</v>
      </c>
      <c r="BA100" s="161">
        <f>IF(AZ100=1,G100,0)</f>
        <v>0</v>
      </c>
      <c r="BB100" s="161">
        <f>IF(AZ100=2,G100,0)</f>
        <v>0</v>
      </c>
      <c r="BC100" s="161">
        <f>IF(AZ100=3,G100,0)</f>
        <v>0</v>
      </c>
      <c r="BD100" s="161">
        <f>IF(AZ100=4,G100,0)</f>
        <v>0</v>
      </c>
      <c r="BE100" s="161">
        <f>IF(AZ100=5,G100,0)</f>
        <v>0</v>
      </c>
      <c r="CA100" s="188">
        <v>1</v>
      </c>
      <c r="CB100" s="188">
        <v>1</v>
      </c>
    </row>
    <row r="101" spans="1:80" x14ac:dyDescent="0.2">
      <c r="A101" s="197"/>
      <c r="B101" s="201"/>
      <c r="C101" s="344" t="s">
        <v>334</v>
      </c>
      <c r="D101" s="345"/>
      <c r="E101" s="202">
        <v>2.8130000000000002</v>
      </c>
      <c r="F101" s="203"/>
      <c r="G101" s="204"/>
      <c r="H101" s="205"/>
      <c r="I101" s="199"/>
      <c r="J101" s="206"/>
      <c r="K101" s="199"/>
      <c r="M101" s="200" t="s">
        <v>334</v>
      </c>
      <c r="O101" s="188"/>
    </row>
    <row r="102" spans="1:80" x14ac:dyDescent="0.2">
      <c r="A102" s="207"/>
      <c r="B102" s="208" t="s">
        <v>94</v>
      </c>
      <c r="C102" s="209" t="s">
        <v>225</v>
      </c>
      <c r="D102" s="210"/>
      <c r="E102" s="211"/>
      <c r="F102" s="212"/>
      <c r="G102" s="213">
        <f>SUM(G94:G101)</f>
        <v>0</v>
      </c>
      <c r="H102" s="214"/>
      <c r="I102" s="215">
        <f>SUM(I94:I101)</f>
        <v>7.1090135999999999</v>
      </c>
      <c r="J102" s="214"/>
      <c r="K102" s="215">
        <f>SUM(K94:K101)</f>
        <v>0</v>
      </c>
      <c r="O102" s="188">
        <v>4</v>
      </c>
      <c r="BA102" s="216">
        <f>SUM(BA94:BA101)</f>
        <v>0</v>
      </c>
      <c r="BB102" s="216">
        <f>SUM(BB94:BB101)</f>
        <v>0</v>
      </c>
      <c r="BC102" s="216">
        <f>SUM(BC94:BC101)</f>
        <v>0</v>
      </c>
      <c r="BD102" s="216">
        <f>SUM(BD94:BD101)</f>
        <v>0</v>
      </c>
      <c r="BE102" s="216">
        <f>SUM(BE94:BE101)</f>
        <v>0</v>
      </c>
    </row>
    <row r="103" spans="1:80" x14ac:dyDescent="0.2">
      <c r="A103" s="178" t="s">
        <v>90</v>
      </c>
      <c r="B103" s="179" t="s">
        <v>238</v>
      </c>
      <c r="C103" s="180" t="s">
        <v>239</v>
      </c>
      <c r="D103" s="181"/>
      <c r="E103" s="182"/>
      <c r="F103" s="182"/>
      <c r="G103" s="183"/>
      <c r="H103" s="184"/>
      <c r="I103" s="185"/>
      <c r="J103" s="186"/>
      <c r="K103" s="187"/>
      <c r="O103" s="188">
        <v>1</v>
      </c>
    </row>
    <row r="104" spans="1:80" x14ac:dyDescent="0.2">
      <c r="A104" s="189">
        <v>36</v>
      </c>
      <c r="B104" s="190" t="s">
        <v>242</v>
      </c>
      <c r="C104" s="191" t="s">
        <v>243</v>
      </c>
      <c r="D104" s="192" t="s">
        <v>181</v>
      </c>
      <c r="E104" s="193">
        <v>12</v>
      </c>
      <c r="F104" s="193">
        <v>0</v>
      </c>
      <c r="G104" s="194">
        <f>E104*F104</f>
        <v>0</v>
      </c>
      <c r="H104" s="195">
        <v>0.185</v>
      </c>
      <c r="I104" s="196">
        <f>E104*H104</f>
        <v>2.2199999999999998</v>
      </c>
      <c r="J104" s="195">
        <v>0</v>
      </c>
      <c r="K104" s="196">
        <f>E104*J104</f>
        <v>0</v>
      </c>
      <c r="O104" s="188">
        <v>2</v>
      </c>
      <c r="AA104" s="161">
        <v>1</v>
      </c>
      <c r="AB104" s="161">
        <v>1</v>
      </c>
      <c r="AC104" s="161">
        <v>1</v>
      </c>
      <c r="AZ104" s="161">
        <v>1</v>
      </c>
      <c r="BA104" s="161">
        <f>IF(AZ104=1,G104,0)</f>
        <v>0</v>
      </c>
      <c r="BB104" s="161">
        <f>IF(AZ104=2,G104,0)</f>
        <v>0</v>
      </c>
      <c r="BC104" s="161">
        <f>IF(AZ104=3,G104,0)</f>
        <v>0</v>
      </c>
      <c r="BD104" s="161">
        <f>IF(AZ104=4,G104,0)</f>
        <v>0</v>
      </c>
      <c r="BE104" s="161">
        <f>IF(AZ104=5,G104,0)</f>
        <v>0</v>
      </c>
      <c r="CA104" s="188">
        <v>1</v>
      </c>
      <c r="CB104" s="188">
        <v>1</v>
      </c>
    </row>
    <row r="105" spans="1:80" x14ac:dyDescent="0.2">
      <c r="A105" s="189">
        <v>37</v>
      </c>
      <c r="B105" s="190" t="s">
        <v>244</v>
      </c>
      <c r="C105" s="191" t="s">
        <v>325</v>
      </c>
      <c r="D105" s="192" t="s">
        <v>181</v>
      </c>
      <c r="E105" s="193">
        <v>16.100000000000001</v>
      </c>
      <c r="F105" s="193">
        <v>0</v>
      </c>
      <c r="G105" s="194">
        <f>E105*F105</f>
        <v>0</v>
      </c>
      <c r="H105" s="195">
        <v>0.188</v>
      </c>
      <c r="I105" s="196">
        <f>E105*H105</f>
        <v>3.0268000000000002</v>
      </c>
      <c r="J105" s="195">
        <v>0</v>
      </c>
      <c r="K105" s="196">
        <f>E105*J105</f>
        <v>0</v>
      </c>
      <c r="O105" s="188">
        <v>2</v>
      </c>
      <c r="AA105" s="161">
        <v>1</v>
      </c>
      <c r="AB105" s="161">
        <v>1</v>
      </c>
      <c r="AC105" s="161">
        <v>1</v>
      </c>
      <c r="AZ105" s="161">
        <v>1</v>
      </c>
      <c r="BA105" s="161">
        <f>IF(AZ105=1,G105,0)</f>
        <v>0</v>
      </c>
      <c r="BB105" s="161">
        <f>IF(AZ105=2,G105,0)</f>
        <v>0</v>
      </c>
      <c r="BC105" s="161">
        <f>IF(AZ105=3,G105,0)</f>
        <v>0</v>
      </c>
      <c r="BD105" s="161">
        <f>IF(AZ105=4,G105,0)</f>
        <v>0</v>
      </c>
      <c r="BE105" s="161">
        <f>IF(AZ105=5,G105,0)</f>
        <v>0</v>
      </c>
      <c r="CA105" s="188">
        <v>1</v>
      </c>
      <c r="CB105" s="188">
        <v>1</v>
      </c>
    </row>
    <row r="106" spans="1:80" x14ac:dyDescent="0.2">
      <c r="A106" s="197"/>
      <c r="B106" s="201"/>
      <c r="C106" s="344" t="s">
        <v>384</v>
      </c>
      <c r="D106" s="345"/>
      <c r="E106" s="202">
        <v>16.100000000000001</v>
      </c>
      <c r="F106" s="203"/>
      <c r="G106" s="204"/>
      <c r="H106" s="205"/>
      <c r="I106" s="199"/>
      <c r="J106" s="206"/>
      <c r="K106" s="199"/>
      <c r="M106" s="200" t="s">
        <v>384</v>
      </c>
      <c r="O106" s="188"/>
    </row>
    <row r="107" spans="1:80" x14ac:dyDescent="0.2">
      <c r="A107" s="189">
        <v>38</v>
      </c>
      <c r="B107" s="190" t="s">
        <v>286</v>
      </c>
      <c r="C107" s="191" t="s">
        <v>287</v>
      </c>
      <c r="D107" s="192" t="s">
        <v>181</v>
      </c>
      <c r="E107" s="193">
        <v>12</v>
      </c>
      <c r="F107" s="193">
        <v>0</v>
      </c>
      <c r="G107" s="194">
        <f>E107*F107</f>
        <v>0</v>
      </c>
      <c r="H107" s="195">
        <v>0</v>
      </c>
      <c r="I107" s="196">
        <f>E107*H107</f>
        <v>0</v>
      </c>
      <c r="J107" s="195">
        <v>0</v>
      </c>
      <c r="K107" s="196">
        <f>E107*J107</f>
        <v>0</v>
      </c>
      <c r="O107" s="188">
        <v>2</v>
      </c>
      <c r="AA107" s="161">
        <v>1</v>
      </c>
      <c r="AB107" s="161">
        <v>0</v>
      </c>
      <c r="AC107" s="161">
        <v>0</v>
      </c>
      <c r="AZ107" s="161">
        <v>1</v>
      </c>
      <c r="BA107" s="161">
        <f>IF(AZ107=1,G107,0)</f>
        <v>0</v>
      </c>
      <c r="BB107" s="161">
        <f>IF(AZ107=2,G107,0)</f>
        <v>0</v>
      </c>
      <c r="BC107" s="161">
        <f>IF(AZ107=3,G107,0)</f>
        <v>0</v>
      </c>
      <c r="BD107" s="161">
        <f>IF(AZ107=4,G107,0)</f>
        <v>0</v>
      </c>
      <c r="BE107" s="161">
        <f>IF(AZ107=5,G107,0)</f>
        <v>0</v>
      </c>
      <c r="CA107" s="188">
        <v>1</v>
      </c>
      <c r="CB107" s="188">
        <v>0</v>
      </c>
    </row>
    <row r="108" spans="1:80" x14ac:dyDescent="0.2">
      <c r="A108" s="197"/>
      <c r="B108" s="198"/>
      <c r="C108" s="336"/>
      <c r="D108" s="337"/>
      <c r="E108" s="337"/>
      <c r="F108" s="337"/>
      <c r="G108" s="338"/>
      <c r="I108" s="199"/>
      <c r="K108" s="199"/>
      <c r="L108" s="200"/>
      <c r="O108" s="188">
        <v>3</v>
      </c>
    </row>
    <row r="109" spans="1:80" x14ac:dyDescent="0.2">
      <c r="A109" s="189">
        <v>39</v>
      </c>
      <c r="B109" s="190" t="s">
        <v>368</v>
      </c>
      <c r="C109" s="191" t="s">
        <v>369</v>
      </c>
      <c r="D109" s="192" t="s">
        <v>181</v>
      </c>
      <c r="E109" s="193">
        <v>12</v>
      </c>
      <c r="F109" s="193">
        <v>0</v>
      </c>
      <c r="G109" s="194">
        <f>E109*F109</f>
        <v>0</v>
      </c>
      <c r="H109" s="195">
        <v>0</v>
      </c>
      <c r="I109" s="196">
        <f>E109*H109</f>
        <v>0</v>
      </c>
      <c r="J109" s="195">
        <v>0</v>
      </c>
      <c r="K109" s="196">
        <f>E109*J109</f>
        <v>0</v>
      </c>
      <c r="O109" s="188">
        <v>2</v>
      </c>
      <c r="AA109" s="161">
        <v>1</v>
      </c>
      <c r="AB109" s="161">
        <v>1</v>
      </c>
      <c r="AC109" s="161">
        <v>1</v>
      </c>
      <c r="AZ109" s="161">
        <v>1</v>
      </c>
      <c r="BA109" s="161">
        <f>IF(AZ109=1,G109,0)</f>
        <v>0</v>
      </c>
      <c r="BB109" s="161">
        <f>IF(AZ109=2,G109,0)</f>
        <v>0</v>
      </c>
      <c r="BC109" s="161">
        <f>IF(AZ109=3,G109,0)</f>
        <v>0</v>
      </c>
      <c r="BD109" s="161">
        <f>IF(AZ109=4,G109,0)</f>
        <v>0</v>
      </c>
      <c r="BE109" s="161">
        <f>IF(AZ109=5,G109,0)</f>
        <v>0</v>
      </c>
      <c r="CA109" s="188">
        <v>1</v>
      </c>
      <c r="CB109" s="188">
        <v>1</v>
      </c>
    </row>
    <row r="110" spans="1:80" x14ac:dyDescent="0.2">
      <c r="A110" s="189">
        <v>40</v>
      </c>
      <c r="B110" s="231" t="s">
        <v>245</v>
      </c>
      <c r="C110" s="241" t="s">
        <v>365</v>
      </c>
      <c r="D110" s="192" t="s">
        <v>193</v>
      </c>
      <c r="E110" s="193">
        <v>16</v>
      </c>
      <c r="F110" s="193">
        <v>0</v>
      </c>
      <c r="G110" s="194">
        <f>E110*F110</f>
        <v>0</v>
      </c>
      <c r="H110" s="195">
        <v>9.8900000000000002E-2</v>
      </c>
      <c r="I110" s="196">
        <f>E110*H110</f>
        <v>1.5824</v>
      </c>
      <c r="J110" s="195"/>
      <c r="K110" s="196">
        <f>E110*J110</f>
        <v>0</v>
      </c>
      <c r="O110" s="188">
        <v>2</v>
      </c>
      <c r="AA110" s="161">
        <v>3</v>
      </c>
      <c r="AB110" s="161">
        <v>1</v>
      </c>
      <c r="AC110" s="161">
        <v>592171500</v>
      </c>
      <c r="AZ110" s="161">
        <v>1</v>
      </c>
      <c r="BA110" s="161">
        <f>IF(AZ110=1,G110,0)</f>
        <v>0</v>
      </c>
      <c r="BB110" s="161">
        <f>IF(AZ110=2,G110,0)</f>
        <v>0</v>
      </c>
      <c r="BC110" s="161">
        <f>IF(AZ110=3,G110,0)</f>
        <v>0</v>
      </c>
      <c r="BD110" s="161">
        <f>IF(AZ110=4,G110,0)</f>
        <v>0</v>
      </c>
      <c r="BE110" s="161">
        <f>IF(AZ110=5,G110,0)</f>
        <v>0</v>
      </c>
      <c r="CA110" s="188">
        <v>3</v>
      </c>
      <c r="CB110" s="188">
        <v>1</v>
      </c>
    </row>
    <row r="111" spans="1:80" x14ac:dyDescent="0.2">
      <c r="A111" s="189">
        <v>41</v>
      </c>
      <c r="B111" s="190" t="s">
        <v>294</v>
      </c>
      <c r="C111" s="191" t="s">
        <v>295</v>
      </c>
      <c r="D111" s="192" t="s">
        <v>193</v>
      </c>
      <c r="E111" s="193">
        <v>10</v>
      </c>
      <c r="F111" s="193">
        <v>0</v>
      </c>
      <c r="G111" s="194">
        <f>E111*F111</f>
        <v>0</v>
      </c>
      <c r="H111" s="195">
        <v>5.1999999999999998E-2</v>
      </c>
      <c r="I111" s="196">
        <f>E111*H111</f>
        <v>0.52</v>
      </c>
      <c r="J111" s="195"/>
      <c r="K111" s="196">
        <f>E111*J111</f>
        <v>0</v>
      </c>
      <c r="O111" s="188">
        <v>2</v>
      </c>
      <c r="AA111" s="161">
        <v>3</v>
      </c>
      <c r="AB111" s="161">
        <v>10</v>
      </c>
      <c r="AC111" s="161">
        <v>59217490</v>
      </c>
      <c r="AZ111" s="161">
        <v>1</v>
      </c>
      <c r="BA111" s="161">
        <f>IF(AZ111=1,G111,0)</f>
        <v>0</v>
      </c>
      <c r="BB111" s="161">
        <f>IF(AZ111=2,G111,0)</f>
        <v>0</v>
      </c>
      <c r="BC111" s="161">
        <f>IF(AZ111=3,G111,0)</f>
        <v>0</v>
      </c>
      <c r="BD111" s="161">
        <f>IF(AZ111=4,G111,0)</f>
        <v>0</v>
      </c>
      <c r="BE111" s="161">
        <f>IF(AZ111=5,G111,0)</f>
        <v>0</v>
      </c>
      <c r="CA111" s="188">
        <v>3</v>
      </c>
      <c r="CB111" s="188">
        <v>10</v>
      </c>
    </row>
    <row r="112" spans="1:80" x14ac:dyDescent="0.2">
      <c r="A112" s="189">
        <v>42</v>
      </c>
      <c r="B112" s="190" t="s">
        <v>296</v>
      </c>
      <c r="C112" s="191" t="s">
        <v>297</v>
      </c>
      <c r="D112" s="192" t="s">
        <v>193</v>
      </c>
      <c r="E112" s="193">
        <v>2</v>
      </c>
      <c r="F112" s="193">
        <v>0</v>
      </c>
      <c r="G112" s="194">
        <f>E112*F112</f>
        <v>0</v>
      </c>
      <c r="H112" s="195">
        <v>6.9000000000000006E-2</v>
      </c>
      <c r="I112" s="196">
        <f>E112*H112</f>
        <v>0.13800000000000001</v>
      </c>
      <c r="J112" s="195"/>
      <c r="K112" s="196">
        <f>E112*J112</f>
        <v>0</v>
      </c>
      <c r="O112" s="188">
        <v>2</v>
      </c>
      <c r="AA112" s="161">
        <v>3</v>
      </c>
      <c r="AB112" s="161">
        <v>1</v>
      </c>
      <c r="AC112" s="161">
        <v>59217491</v>
      </c>
      <c r="AZ112" s="161">
        <v>1</v>
      </c>
      <c r="BA112" s="161">
        <f>IF(AZ112=1,G112,0)</f>
        <v>0</v>
      </c>
      <c r="BB112" s="161">
        <f>IF(AZ112=2,G112,0)</f>
        <v>0</v>
      </c>
      <c r="BC112" s="161">
        <f>IF(AZ112=3,G112,0)</f>
        <v>0</v>
      </c>
      <c r="BD112" s="161">
        <f>IF(AZ112=4,G112,0)</f>
        <v>0</v>
      </c>
      <c r="BE112" s="161">
        <f>IF(AZ112=5,G112,0)</f>
        <v>0</v>
      </c>
      <c r="CA112" s="188">
        <v>3</v>
      </c>
      <c r="CB112" s="188">
        <v>1</v>
      </c>
    </row>
    <row r="113" spans="1:80" x14ac:dyDescent="0.2">
      <c r="A113" s="207"/>
      <c r="B113" s="208" t="s">
        <v>94</v>
      </c>
      <c r="C113" s="209" t="s">
        <v>240</v>
      </c>
      <c r="D113" s="210"/>
      <c r="E113" s="211"/>
      <c r="F113" s="212"/>
      <c r="G113" s="213">
        <f>SUM(G103:G112)</f>
        <v>0</v>
      </c>
      <c r="H113" s="214"/>
      <c r="I113" s="215">
        <f>SUM(I103:I112)</f>
        <v>7.4871999999999996</v>
      </c>
      <c r="J113" s="214"/>
      <c r="K113" s="215">
        <f>SUM(K103:K112)</f>
        <v>0</v>
      </c>
      <c r="O113" s="188">
        <v>4</v>
      </c>
      <c r="BA113" s="216">
        <f>SUM(BA103:BA112)</f>
        <v>0</v>
      </c>
      <c r="BB113" s="216">
        <f>SUM(BB103:BB112)</f>
        <v>0</v>
      </c>
      <c r="BC113" s="216">
        <f>SUM(BC103:BC112)</f>
        <v>0</v>
      </c>
      <c r="BD113" s="216">
        <f>SUM(BD103:BD112)</f>
        <v>0</v>
      </c>
      <c r="BE113" s="216">
        <f>SUM(BE103:BE112)</f>
        <v>0</v>
      </c>
    </row>
    <row r="114" spans="1:80" x14ac:dyDescent="0.2">
      <c r="A114" s="178" t="s">
        <v>90</v>
      </c>
      <c r="B114" s="179" t="s">
        <v>246</v>
      </c>
      <c r="C114" s="180" t="s">
        <v>247</v>
      </c>
      <c r="D114" s="181"/>
      <c r="E114" s="182"/>
      <c r="F114" s="182"/>
      <c r="G114" s="183"/>
      <c r="H114" s="184"/>
      <c r="I114" s="185"/>
      <c r="J114" s="186"/>
      <c r="K114" s="187"/>
      <c r="O114" s="188">
        <v>1</v>
      </c>
    </row>
    <row r="115" spans="1:80" x14ac:dyDescent="0.2">
      <c r="A115" s="189">
        <v>43</v>
      </c>
      <c r="B115" s="190" t="s">
        <v>249</v>
      </c>
      <c r="C115" s="191" t="s">
        <v>250</v>
      </c>
      <c r="D115" s="192" t="s">
        <v>429</v>
      </c>
      <c r="E115" s="193">
        <v>1</v>
      </c>
      <c r="F115" s="193"/>
      <c r="G115" s="194">
        <f>E115*F115</f>
        <v>0</v>
      </c>
      <c r="H115" s="195"/>
      <c r="I115" s="196">
        <f>E115*H115</f>
        <v>0</v>
      </c>
      <c r="J115" s="195"/>
      <c r="K115" s="196">
        <f>E115*J115</f>
        <v>0</v>
      </c>
      <c r="O115" s="188">
        <v>2</v>
      </c>
      <c r="AA115" s="161">
        <v>6</v>
      </c>
      <c r="AB115" s="161">
        <v>1</v>
      </c>
      <c r="AC115" s="161">
        <v>171156610600</v>
      </c>
      <c r="AZ115" s="161">
        <v>1</v>
      </c>
      <c r="BA115" s="161">
        <f>IF(AZ115=1,G115,0)</f>
        <v>0</v>
      </c>
      <c r="BB115" s="161">
        <f>IF(AZ115=2,G115,0)</f>
        <v>0</v>
      </c>
      <c r="BC115" s="161">
        <f>IF(AZ115=3,G115,0)</f>
        <v>0</v>
      </c>
      <c r="BD115" s="161">
        <f>IF(AZ115=4,G115,0)</f>
        <v>0</v>
      </c>
      <c r="BE115" s="161">
        <f>IF(AZ115=5,G115,0)</f>
        <v>0</v>
      </c>
      <c r="CA115" s="188">
        <v>6</v>
      </c>
      <c r="CB115" s="188">
        <v>1</v>
      </c>
    </row>
    <row r="116" spans="1:80" x14ac:dyDescent="0.2">
      <c r="A116" s="197"/>
      <c r="B116" s="198"/>
      <c r="C116" s="336"/>
      <c r="D116" s="337"/>
      <c r="E116" s="337"/>
      <c r="F116" s="337"/>
      <c r="G116" s="338"/>
      <c r="I116" s="199"/>
      <c r="K116" s="199"/>
      <c r="L116" s="200"/>
      <c r="O116" s="188">
        <v>3</v>
      </c>
    </row>
    <row r="117" spans="1:80" x14ac:dyDescent="0.2">
      <c r="A117" s="207"/>
      <c r="B117" s="208" t="s">
        <v>94</v>
      </c>
      <c r="C117" s="209" t="s">
        <v>248</v>
      </c>
      <c r="D117" s="210"/>
      <c r="E117" s="211"/>
      <c r="F117" s="212"/>
      <c r="G117" s="213">
        <f>SUM(G114:G116)</f>
        <v>0</v>
      </c>
      <c r="H117" s="214"/>
      <c r="I117" s="215">
        <f>SUM(I114:I116)</f>
        <v>0</v>
      </c>
      <c r="J117" s="214"/>
      <c r="K117" s="215">
        <f>SUM(K114:K116)</f>
        <v>0</v>
      </c>
      <c r="O117" s="188">
        <v>4</v>
      </c>
      <c r="BA117" s="216">
        <f>SUM(BA114:BA116)</f>
        <v>0</v>
      </c>
      <c r="BB117" s="216">
        <f>SUM(BB114:BB116)</f>
        <v>0</v>
      </c>
      <c r="BC117" s="216">
        <f>SUM(BC114:BC116)</f>
        <v>0</v>
      </c>
      <c r="BD117" s="216">
        <f>SUM(BD114:BD116)</f>
        <v>0</v>
      </c>
      <c r="BE117" s="216">
        <f>SUM(BE114:BE116)</f>
        <v>0</v>
      </c>
    </row>
    <row r="118" spans="1:80" x14ac:dyDescent="0.2">
      <c r="A118" s="178" t="s">
        <v>90</v>
      </c>
      <c r="B118" s="179" t="s">
        <v>251</v>
      </c>
      <c r="C118" s="180" t="s">
        <v>252</v>
      </c>
      <c r="D118" s="181"/>
      <c r="E118" s="182"/>
      <c r="F118" s="182"/>
      <c r="G118" s="183"/>
      <c r="H118" s="184"/>
      <c r="I118" s="185"/>
      <c r="J118" s="186"/>
      <c r="K118" s="187"/>
      <c r="O118" s="188">
        <v>1</v>
      </c>
    </row>
    <row r="119" spans="1:80" x14ac:dyDescent="0.2">
      <c r="A119" s="189">
        <v>44</v>
      </c>
      <c r="B119" s="190" t="s">
        <v>254</v>
      </c>
      <c r="C119" s="191" t="s">
        <v>255</v>
      </c>
      <c r="D119" s="192" t="s">
        <v>210</v>
      </c>
      <c r="E119" s="193">
        <v>80.852437219999999</v>
      </c>
      <c r="F119" s="193">
        <v>0</v>
      </c>
      <c r="G119" s="194">
        <f>E119*F119</f>
        <v>0</v>
      </c>
      <c r="H119" s="195">
        <v>0</v>
      </c>
      <c r="I119" s="196">
        <f>E119*H119</f>
        <v>0</v>
      </c>
      <c r="J119" s="195"/>
      <c r="K119" s="196">
        <f>E119*J119</f>
        <v>0</v>
      </c>
      <c r="O119" s="188">
        <v>2</v>
      </c>
      <c r="AA119" s="161">
        <v>7</v>
      </c>
      <c r="AB119" s="161">
        <v>1</v>
      </c>
      <c r="AC119" s="161">
        <v>2</v>
      </c>
      <c r="AZ119" s="161">
        <v>1</v>
      </c>
      <c r="BA119" s="161">
        <f>IF(AZ119=1,G119,0)</f>
        <v>0</v>
      </c>
      <c r="BB119" s="161">
        <f>IF(AZ119=2,G119,0)</f>
        <v>0</v>
      </c>
      <c r="BC119" s="161">
        <f>IF(AZ119=3,G119,0)</f>
        <v>0</v>
      </c>
      <c r="BD119" s="161">
        <f>IF(AZ119=4,G119,0)</f>
        <v>0</v>
      </c>
      <c r="BE119" s="161">
        <f>IF(AZ119=5,G119,0)</f>
        <v>0</v>
      </c>
      <c r="CA119" s="188">
        <v>7</v>
      </c>
      <c r="CB119" s="188">
        <v>1</v>
      </c>
    </row>
    <row r="120" spans="1:80" x14ac:dyDescent="0.2">
      <c r="A120" s="207"/>
      <c r="B120" s="208" t="s">
        <v>94</v>
      </c>
      <c r="C120" s="209" t="s">
        <v>253</v>
      </c>
      <c r="D120" s="210"/>
      <c r="E120" s="211"/>
      <c r="F120" s="212"/>
      <c r="G120" s="213">
        <f>SUM(G118:G119)</f>
        <v>0</v>
      </c>
      <c r="H120" s="214"/>
      <c r="I120" s="215">
        <f>SUM(I118:I119)</f>
        <v>0</v>
      </c>
      <c r="J120" s="214"/>
      <c r="K120" s="215">
        <f>SUM(K118:K119)</f>
        <v>0</v>
      </c>
      <c r="O120" s="188">
        <v>4</v>
      </c>
      <c r="BA120" s="216">
        <f>SUM(BA118:BA119)</f>
        <v>0</v>
      </c>
      <c r="BB120" s="216">
        <f>SUM(BB118:BB119)</f>
        <v>0</v>
      </c>
      <c r="BC120" s="216">
        <f>SUM(BC118:BC119)</f>
        <v>0</v>
      </c>
      <c r="BD120" s="216">
        <f>SUM(BD118:BD119)</f>
        <v>0</v>
      </c>
      <c r="BE120" s="216">
        <f>SUM(BE118:BE119)</f>
        <v>0</v>
      </c>
    </row>
    <row r="121" spans="1:80" x14ac:dyDescent="0.2">
      <c r="A121" s="178" t="s">
        <v>90</v>
      </c>
      <c r="B121" s="179" t="s">
        <v>256</v>
      </c>
      <c r="C121" s="180" t="s">
        <v>257</v>
      </c>
      <c r="D121" s="181"/>
      <c r="E121" s="182"/>
      <c r="F121" s="182"/>
      <c r="G121" s="183"/>
      <c r="H121" s="184"/>
      <c r="I121" s="185"/>
      <c r="J121" s="186"/>
      <c r="K121" s="187"/>
      <c r="O121" s="188">
        <v>1</v>
      </c>
    </row>
    <row r="122" spans="1:80" x14ac:dyDescent="0.2">
      <c r="A122" s="189">
        <v>45</v>
      </c>
      <c r="B122" s="190" t="s">
        <v>259</v>
      </c>
      <c r="C122" s="191" t="s">
        <v>298</v>
      </c>
      <c r="D122" s="192" t="s">
        <v>93</v>
      </c>
      <c r="E122" s="193">
        <v>3</v>
      </c>
      <c r="F122" s="193">
        <v>0</v>
      </c>
      <c r="G122" s="194">
        <f>E122*F122</f>
        <v>0</v>
      </c>
      <c r="H122" s="195">
        <v>2.0000000000000001E-4</v>
      </c>
      <c r="I122" s="196">
        <f>E122*H122</f>
        <v>6.0000000000000006E-4</v>
      </c>
      <c r="J122" s="195">
        <v>0</v>
      </c>
      <c r="K122" s="196">
        <f>E122*J122</f>
        <v>0</v>
      </c>
      <c r="O122" s="188">
        <v>2</v>
      </c>
      <c r="AA122" s="161">
        <v>1</v>
      </c>
      <c r="AB122" s="161">
        <v>7</v>
      </c>
      <c r="AC122" s="161">
        <v>7</v>
      </c>
      <c r="AZ122" s="161">
        <v>2</v>
      </c>
      <c r="BA122" s="161">
        <f>IF(AZ122=1,G122,0)</f>
        <v>0</v>
      </c>
      <c r="BB122" s="161">
        <f>IF(AZ122=2,G122,0)</f>
        <v>0</v>
      </c>
      <c r="BC122" s="161">
        <f>IF(AZ122=3,G122,0)</f>
        <v>0</v>
      </c>
      <c r="BD122" s="161">
        <f>IF(AZ122=4,G122,0)</f>
        <v>0</v>
      </c>
      <c r="BE122" s="161">
        <f>IF(AZ122=5,G122,0)</f>
        <v>0</v>
      </c>
      <c r="CA122" s="188">
        <v>1</v>
      </c>
      <c r="CB122" s="188">
        <v>7</v>
      </c>
    </row>
    <row r="123" spans="1:80" x14ac:dyDescent="0.2">
      <c r="A123" s="189">
        <v>46</v>
      </c>
      <c r="B123" s="190" t="s">
        <v>260</v>
      </c>
      <c r="C123" s="191" t="s">
        <v>299</v>
      </c>
      <c r="D123" s="192" t="s">
        <v>93</v>
      </c>
      <c r="E123" s="193">
        <v>1</v>
      </c>
      <c r="F123" s="193"/>
      <c r="G123" s="194">
        <f>E123*F123</f>
        <v>0</v>
      </c>
      <c r="H123" s="195">
        <v>2.0000000000000001E-4</v>
      </c>
      <c r="I123" s="196">
        <f>E123*H123</f>
        <v>2.0000000000000001E-4</v>
      </c>
      <c r="J123" s="195">
        <v>0</v>
      </c>
      <c r="K123" s="196">
        <f>E123*J123</f>
        <v>0</v>
      </c>
      <c r="O123" s="188">
        <v>2</v>
      </c>
      <c r="AA123" s="161">
        <v>1</v>
      </c>
      <c r="AB123" s="161">
        <v>7</v>
      </c>
      <c r="AC123" s="161">
        <v>7</v>
      </c>
      <c r="AZ123" s="161">
        <v>2</v>
      </c>
      <c r="BA123" s="161">
        <f>IF(AZ123=1,G123,0)</f>
        <v>0</v>
      </c>
      <c r="BB123" s="161">
        <f>IF(AZ123=2,G123,0)</f>
        <v>0</v>
      </c>
      <c r="BC123" s="161">
        <f>IF(AZ123=3,G123,0)</f>
        <v>0</v>
      </c>
      <c r="BD123" s="161">
        <f>IF(AZ123=4,G123,0)</f>
        <v>0</v>
      </c>
      <c r="BE123" s="161">
        <f>IF(AZ123=5,G123,0)</f>
        <v>0</v>
      </c>
      <c r="CA123" s="188">
        <v>1</v>
      </c>
      <c r="CB123" s="188">
        <v>7</v>
      </c>
    </row>
    <row r="124" spans="1:80" x14ac:dyDescent="0.2">
      <c r="A124" s="207"/>
      <c r="B124" s="208" t="s">
        <v>94</v>
      </c>
      <c r="C124" s="209" t="s">
        <v>258</v>
      </c>
      <c r="D124" s="210"/>
      <c r="E124" s="211"/>
      <c r="F124" s="212"/>
      <c r="G124" s="213">
        <f>SUM(G121:G123)</f>
        <v>0</v>
      </c>
      <c r="H124" s="214"/>
      <c r="I124" s="215">
        <f>SUM(I121:I123)</f>
        <v>8.0000000000000004E-4</v>
      </c>
      <c r="J124" s="214"/>
      <c r="K124" s="215">
        <f>SUM(K121:K123)</f>
        <v>0</v>
      </c>
      <c r="O124" s="188">
        <v>4</v>
      </c>
      <c r="BA124" s="216">
        <f>SUM(BA121:BA123)</f>
        <v>0</v>
      </c>
      <c r="BB124" s="216">
        <f>SUM(BB121:BB123)</f>
        <v>0</v>
      </c>
      <c r="BC124" s="216">
        <f>SUM(BC121:BC123)</f>
        <v>0</v>
      </c>
      <c r="BD124" s="216">
        <f>SUM(BD121:BD123)</f>
        <v>0</v>
      </c>
      <c r="BE124" s="216">
        <f>SUM(BE121:BE123)</f>
        <v>0</v>
      </c>
    </row>
    <row r="125" spans="1:80" x14ac:dyDescent="0.2">
      <c r="A125" s="178" t="s">
        <v>90</v>
      </c>
      <c r="B125" s="179" t="s">
        <v>261</v>
      </c>
      <c r="C125" s="180" t="s">
        <v>262</v>
      </c>
      <c r="D125" s="181"/>
      <c r="E125" s="182"/>
      <c r="F125" s="182"/>
      <c r="G125" s="183"/>
      <c r="H125" s="184"/>
      <c r="I125" s="185"/>
      <c r="J125" s="186"/>
      <c r="K125" s="187"/>
      <c r="O125" s="188">
        <v>1</v>
      </c>
    </row>
    <row r="126" spans="1:80" x14ac:dyDescent="0.2">
      <c r="A126" s="189">
        <v>47</v>
      </c>
      <c r="B126" s="190" t="s">
        <v>264</v>
      </c>
      <c r="C126" s="191" t="s">
        <v>309</v>
      </c>
      <c r="D126" s="192" t="s">
        <v>210</v>
      </c>
      <c r="E126" s="193">
        <v>3.64</v>
      </c>
      <c r="F126" s="193">
        <v>0</v>
      </c>
      <c r="G126" s="194">
        <f>E126*F126</f>
        <v>0</v>
      </c>
      <c r="H126" s="195">
        <v>0</v>
      </c>
      <c r="I126" s="196">
        <f>E126*H126</f>
        <v>0</v>
      </c>
      <c r="J126" s="195"/>
      <c r="K126" s="196">
        <f>E126*J126</f>
        <v>0</v>
      </c>
      <c r="O126" s="188">
        <v>2</v>
      </c>
      <c r="AA126" s="161">
        <v>8</v>
      </c>
      <c r="AB126" s="161">
        <v>0</v>
      </c>
      <c r="AC126" s="161">
        <v>3</v>
      </c>
      <c r="AZ126" s="161">
        <v>1</v>
      </c>
      <c r="BA126" s="161">
        <f>IF(AZ126=1,G126,0)</f>
        <v>0</v>
      </c>
      <c r="BB126" s="161">
        <f>IF(AZ126=2,G126,0)</f>
        <v>0</v>
      </c>
      <c r="BC126" s="161">
        <f>IF(AZ126=3,G126,0)</f>
        <v>0</v>
      </c>
      <c r="BD126" s="161">
        <f>IF(AZ126=4,G126,0)</f>
        <v>0</v>
      </c>
      <c r="BE126" s="161">
        <f>IF(AZ126=5,G126,0)</f>
        <v>0</v>
      </c>
      <c r="CA126" s="188">
        <v>8</v>
      </c>
      <c r="CB126" s="188">
        <v>0</v>
      </c>
    </row>
    <row r="127" spans="1:80" x14ac:dyDescent="0.2">
      <c r="A127" s="189">
        <v>48</v>
      </c>
      <c r="B127" s="190" t="s">
        <v>265</v>
      </c>
      <c r="C127" s="191" t="s">
        <v>266</v>
      </c>
      <c r="D127" s="192" t="s">
        <v>210</v>
      </c>
      <c r="E127" s="193">
        <v>3.64</v>
      </c>
      <c r="F127" s="193">
        <v>0</v>
      </c>
      <c r="G127" s="194">
        <f>E127*F127</f>
        <v>0</v>
      </c>
      <c r="H127" s="195">
        <v>0</v>
      </c>
      <c r="I127" s="196">
        <f>E127*H127</f>
        <v>0</v>
      </c>
      <c r="J127" s="195"/>
      <c r="K127" s="196">
        <f>E127*J127</f>
        <v>0</v>
      </c>
      <c r="O127" s="188">
        <v>2</v>
      </c>
      <c r="AA127" s="161">
        <v>8</v>
      </c>
      <c r="AB127" s="161">
        <v>0</v>
      </c>
      <c r="AC127" s="161">
        <v>3</v>
      </c>
      <c r="AZ127" s="161">
        <v>1</v>
      </c>
      <c r="BA127" s="161">
        <f>IF(AZ127=1,G127,0)</f>
        <v>0</v>
      </c>
      <c r="BB127" s="161">
        <f>IF(AZ127=2,G127,0)</f>
        <v>0</v>
      </c>
      <c r="BC127" s="161">
        <f>IF(AZ127=3,G127,0)</f>
        <v>0</v>
      </c>
      <c r="BD127" s="161">
        <f>IF(AZ127=4,G127,0)</f>
        <v>0</v>
      </c>
      <c r="BE127" s="161">
        <f>IF(AZ127=5,G127,0)</f>
        <v>0</v>
      </c>
      <c r="CA127" s="188">
        <v>8</v>
      </c>
      <c r="CB127" s="188">
        <v>0</v>
      </c>
    </row>
    <row r="128" spans="1:80" x14ac:dyDescent="0.2">
      <c r="A128" s="207"/>
      <c r="B128" s="208" t="s">
        <v>94</v>
      </c>
      <c r="C128" s="209" t="s">
        <v>263</v>
      </c>
      <c r="D128" s="210"/>
      <c r="E128" s="211"/>
      <c r="F128" s="212"/>
      <c r="G128" s="213">
        <f>SUM(G125:G127)</f>
        <v>0</v>
      </c>
      <c r="H128" s="214"/>
      <c r="I128" s="215">
        <f>SUM(I125:I127)</f>
        <v>0</v>
      </c>
      <c r="J128" s="214"/>
      <c r="K128" s="215">
        <f>SUM(K125:K127)</f>
        <v>0</v>
      </c>
      <c r="O128" s="188">
        <v>4</v>
      </c>
      <c r="BA128" s="216">
        <f>SUM(BA125:BA127)</f>
        <v>0</v>
      </c>
      <c r="BB128" s="216">
        <f>SUM(BB125:BB127)</f>
        <v>0</v>
      </c>
      <c r="BC128" s="216">
        <f>SUM(BC125:BC127)</f>
        <v>0</v>
      </c>
      <c r="BD128" s="216">
        <f>SUM(BD125:BD127)</f>
        <v>0</v>
      </c>
      <c r="BE128" s="216">
        <f>SUM(BE125:BE127)</f>
        <v>0</v>
      </c>
    </row>
    <row r="129" spans="5:5" x14ac:dyDescent="0.2">
      <c r="E129" s="161"/>
    </row>
    <row r="130" spans="5:5" x14ac:dyDescent="0.2">
      <c r="E130" s="161"/>
    </row>
    <row r="131" spans="5:5" x14ac:dyDescent="0.2">
      <c r="E131" s="161"/>
    </row>
    <row r="132" spans="5:5" x14ac:dyDescent="0.2">
      <c r="E132" s="161"/>
    </row>
    <row r="133" spans="5:5" x14ac:dyDescent="0.2">
      <c r="E133" s="161"/>
    </row>
    <row r="134" spans="5:5" x14ac:dyDescent="0.2">
      <c r="E134" s="161"/>
    </row>
    <row r="135" spans="5:5" x14ac:dyDescent="0.2">
      <c r="E135" s="161"/>
    </row>
    <row r="136" spans="5:5" x14ac:dyDescent="0.2">
      <c r="E136" s="161"/>
    </row>
    <row r="137" spans="5:5" x14ac:dyDescent="0.2">
      <c r="E137" s="161"/>
    </row>
    <row r="138" spans="5:5" x14ac:dyDescent="0.2">
      <c r="E138" s="161"/>
    </row>
    <row r="139" spans="5:5" x14ac:dyDescent="0.2">
      <c r="E139" s="161"/>
    </row>
    <row r="140" spans="5:5" x14ac:dyDescent="0.2">
      <c r="E140" s="161"/>
    </row>
    <row r="141" spans="5:5" x14ac:dyDescent="0.2">
      <c r="E141" s="161"/>
    </row>
    <row r="142" spans="5:5" x14ac:dyDescent="0.2">
      <c r="E142" s="161"/>
    </row>
    <row r="143" spans="5:5" x14ac:dyDescent="0.2">
      <c r="E143" s="161"/>
    </row>
    <row r="144" spans="5:5" x14ac:dyDescent="0.2">
      <c r="E144" s="161"/>
    </row>
    <row r="145" spans="1:7" x14ac:dyDescent="0.2">
      <c r="E145" s="161"/>
    </row>
    <row r="146" spans="1:7" x14ac:dyDescent="0.2">
      <c r="E146" s="161"/>
    </row>
    <row r="147" spans="1:7" x14ac:dyDescent="0.2">
      <c r="E147" s="161"/>
    </row>
    <row r="148" spans="1:7" x14ac:dyDescent="0.2">
      <c r="E148" s="161"/>
    </row>
    <row r="149" spans="1:7" x14ac:dyDescent="0.2">
      <c r="E149" s="161"/>
    </row>
    <row r="150" spans="1:7" x14ac:dyDescent="0.2">
      <c r="E150" s="161"/>
    </row>
    <row r="151" spans="1:7" x14ac:dyDescent="0.2">
      <c r="E151" s="161"/>
    </row>
    <row r="152" spans="1:7" x14ac:dyDescent="0.2">
      <c r="A152" s="206"/>
      <c r="B152" s="206"/>
      <c r="C152" s="206"/>
      <c r="D152" s="206"/>
      <c r="E152" s="206"/>
      <c r="F152" s="206"/>
      <c r="G152" s="206"/>
    </row>
    <row r="153" spans="1:7" x14ac:dyDescent="0.2">
      <c r="A153" s="206"/>
      <c r="B153" s="206"/>
      <c r="C153" s="206"/>
      <c r="D153" s="206"/>
      <c r="E153" s="206"/>
      <c r="F153" s="206"/>
      <c r="G153" s="206"/>
    </row>
    <row r="154" spans="1:7" x14ac:dyDescent="0.2">
      <c r="A154" s="206"/>
      <c r="B154" s="206"/>
      <c r="C154" s="206"/>
      <c r="D154" s="206"/>
      <c r="E154" s="206"/>
      <c r="F154" s="206"/>
      <c r="G154" s="206"/>
    </row>
    <row r="155" spans="1:7" x14ac:dyDescent="0.2">
      <c r="A155" s="206"/>
      <c r="B155" s="206"/>
      <c r="C155" s="206"/>
      <c r="D155" s="206"/>
      <c r="E155" s="206"/>
      <c r="F155" s="206"/>
      <c r="G155" s="206"/>
    </row>
    <row r="156" spans="1:7" x14ac:dyDescent="0.2">
      <c r="E156" s="161"/>
    </row>
    <row r="157" spans="1:7" x14ac:dyDescent="0.2">
      <c r="E157" s="161"/>
    </row>
    <row r="158" spans="1:7" x14ac:dyDescent="0.2">
      <c r="E158" s="161"/>
    </row>
    <row r="159" spans="1:7" x14ac:dyDescent="0.2">
      <c r="E159" s="161"/>
    </row>
    <row r="160" spans="1:7" x14ac:dyDescent="0.2">
      <c r="E160" s="161"/>
    </row>
    <row r="161" spans="5:5" x14ac:dyDescent="0.2">
      <c r="E161" s="161"/>
    </row>
    <row r="162" spans="5:5" x14ac:dyDescent="0.2">
      <c r="E162" s="161"/>
    </row>
    <row r="163" spans="5:5" x14ac:dyDescent="0.2">
      <c r="E163" s="161"/>
    </row>
    <row r="164" spans="5:5" x14ac:dyDescent="0.2">
      <c r="E164" s="161"/>
    </row>
    <row r="165" spans="5:5" x14ac:dyDescent="0.2">
      <c r="E165" s="161"/>
    </row>
    <row r="166" spans="5:5" x14ac:dyDescent="0.2">
      <c r="E166" s="161"/>
    </row>
    <row r="167" spans="5:5" x14ac:dyDescent="0.2">
      <c r="E167" s="161"/>
    </row>
    <row r="168" spans="5:5" x14ac:dyDescent="0.2">
      <c r="E168" s="161"/>
    </row>
    <row r="169" spans="5:5" x14ac:dyDescent="0.2">
      <c r="E169" s="161"/>
    </row>
    <row r="170" spans="5:5" x14ac:dyDescent="0.2">
      <c r="E170" s="161"/>
    </row>
    <row r="171" spans="5:5" x14ac:dyDescent="0.2">
      <c r="E171" s="161"/>
    </row>
    <row r="172" spans="5:5" x14ac:dyDescent="0.2">
      <c r="E172" s="161"/>
    </row>
    <row r="173" spans="5:5" x14ac:dyDescent="0.2">
      <c r="E173" s="161"/>
    </row>
    <row r="174" spans="5:5" x14ac:dyDescent="0.2">
      <c r="E174" s="161"/>
    </row>
    <row r="175" spans="5:5" x14ac:dyDescent="0.2">
      <c r="E175" s="161"/>
    </row>
    <row r="176" spans="5:5" x14ac:dyDescent="0.2">
      <c r="E176" s="161"/>
    </row>
    <row r="177" spans="1:7" x14ac:dyDescent="0.2">
      <c r="E177" s="161"/>
    </row>
    <row r="178" spans="1:7" x14ac:dyDescent="0.2">
      <c r="E178" s="161"/>
    </row>
    <row r="179" spans="1:7" x14ac:dyDescent="0.2">
      <c r="E179" s="161"/>
    </row>
    <row r="180" spans="1:7" x14ac:dyDescent="0.2">
      <c r="E180" s="161"/>
    </row>
    <row r="181" spans="1:7" x14ac:dyDescent="0.2">
      <c r="E181" s="161"/>
    </row>
    <row r="182" spans="1:7" x14ac:dyDescent="0.2">
      <c r="E182" s="161"/>
    </row>
    <row r="183" spans="1:7" x14ac:dyDescent="0.2">
      <c r="E183" s="161"/>
    </row>
    <row r="184" spans="1:7" x14ac:dyDescent="0.2">
      <c r="E184" s="161"/>
    </row>
    <row r="185" spans="1:7" x14ac:dyDescent="0.2">
      <c r="E185" s="161"/>
    </row>
    <row r="186" spans="1:7" x14ac:dyDescent="0.2">
      <c r="E186" s="161"/>
    </row>
    <row r="187" spans="1:7" x14ac:dyDescent="0.2">
      <c r="A187" s="217"/>
      <c r="B187" s="217"/>
    </row>
    <row r="188" spans="1:7" x14ac:dyDescent="0.2">
      <c r="A188" s="206"/>
      <c r="B188" s="206"/>
      <c r="C188" s="218"/>
      <c r="D188" s="218"/>
      <c r="E188" s="219"/>
      <c r="F188" s="218"/>
      <c r="G188" s="220"/>
    </row>
    <row r="189" spans="1:7" x14ac:dyDescent="0.2">
      <c r="A189" s="221"/>
      <c r="B189" s="221"/>
      <c r="C189" s="206"/>
      <c r="D189" s="206"/>
      <c r="E189" s="222"/>
      <c r="F189" s="206"/>
      <c r="G189" s="206"/>
    </row>
    <row r="190" spans="1:7" x14ac:dyDescent="0.2">
      <c r="A190" s="206"/>
      <c r="B190" s="206"/>
      <c r="C190" s="206"/>
      <c r="D190" s="206"/>
      <c r="E190" s="222"/>
      <c r="F190" s="206"/>
      <c r="G190" s="206"/>
    </row>
    <row r="191" spans="1:7" x14ac:dyDescent="0.2">
      <c r="A191" s="206"/>
      <c r="B191" s="206"/>
      <c r="C191" s="206"/>
      <c r="D191" s="206"/>
      <c r="E191" s="222"/>
      <c r="F191" s="206"/>
      <c r="G191" s="206"/>
    </row>
    <row r="192" spans="1:7" x14ac:dyDescent="0.2">
      <c r="A192" s="206"/>
      <c r="B192" s="206"/>
      <c r="C192" s="206"/>
      <c r="D192" s="206"/>
      <c r="E192" s="222"/>
      <c r="F192" s="206"/>
      <c r="G192" s="206"/>
    </row>
    <row r="193" spans="1:7" x14ac:dyDescent="0.2">
      <c r="A193" s="206"/>
      <c r="B193" s="206"/>
      <c r="C193" s="206"/>
      <c r="D193" s="206"/>
      <c r="E193" s="222"/>
      <c r="F193" s="206"/>
      <c r="G193" s="206"/>
    </row>
    <row r="194" spans="1:7" x14ac:dyDescent="0.2">
      <c r="A194" s="206"/>
      <c r="B194" s="206"/>
      <c r="C194" s="206"/>
      <c r="D194" s="206"/>
      <c r="E194" s="222"/>
      <c r="F194" s="206"/>
      <c r="G194" s="206"/>
    </row>
    <row r="195" spans="1:7" x14ac:dyDescent="0.2">
      <c r="A195" s="206"/>
      <c r="B195" s="206"/>
      <c r="C195" s="206"/>
      <c r="D195" s="206"/>
      <c r="E195" s="222"/>
      <c r="F195" s="206"/>
      <c r="G195" s="206"/>
    </row>
    <row r="196" spans="1:7" x14ac:dyDescent="0.2">
      <c r="A196" s="206"/>
      <c r="B196" s="206"/>
      <c r="C196" s="206"/>
      <c r="D196" s="206"/>
      <c r="E196" s="222"/>
      <c r="F196" s="206"/>
      <c r="G196" s="206"/>
    </row>
    <row r="197" spans="1:7" x14ac:dyDescent="0.2">
      <c r="A197" s="206"/>
      <c r="B197" s="206"/>
      <c r="C197" s="206"/>
      <c r="D197" s="206"/>
      <c r="E197" s="222"/>
      <c r="F197" s="206"/>
      <c r="G197" s="206"/>
    </row>
    <row r="198" spans="1:7" x14ac:dyDescent="0.2">
      <c r="A198" s="206"/>
      <c r="B198" s="206"/>
      <c r="C198" s="206"/>
      <c r="D198" s="206"/>
      <c r="E198" s="222"/>
      <c r="F198" s="206"/>
      <c r="G198" s="206"/>
    </row>
    <row r="199" spans="1:7" x14ac:dyDescent="0.2">
      <c r="A199" s="206"/>
      <c r="B199" s="206"/>
      <c r="C199" s="206"/>
      <c r="D199" s="206"/>
      <c r="E199" s="222"/>
      <c r="F199" s="206"/>
      <c r="G199" s="206"/>
    </row>
    <row r="200" spans="1:7" x14ac:dyDescent="0.2">
      <c r="A200" s="206"/>
      <c r="B200" s="206"/>
      <c r="C200" s="206"/>
      <c r="D200" s="206"/>
      <c r="E200" s="222"/>
      <c r="F200" s="206"/>
      <c r="G200" s="206"/>
    </row>
    <row r="201" spans="1:7" x14ac:dyDescent="0.2">
      <c r="A201" s="206"/>
      <c r="B201" s="206"/>
      <c r="C201" s="206"/>
      <c r="D201" s="206"/>
      <c r="E201" s="222"/>
      <c r="F201" s="206"/>
      <c r="G201" s="206"/>
    </row>
  </sheetData>
  <mergeCells count="54">
    <mergeCell ref="C106:D106"/>
    <mergeCell ref="C108:G108"/>
    <mergeCell ref="C116:G116"/>
    <mergeCell ref="C91:D91"/>
    <mergeCell ref="C92:D92"/>
    <mergeCell ref="C96:G96"/>
    <mergeCell ref="C97:D97"/>
    <mergeCell ref="C99:D99"/>
    <mergeCell ref="C101:D101"/>
    <mergeCell ref="C88:D88"/>
    <mergeCell ref="C89:D89"/>
    <mergeCell ref="C90:D90"/>
    <mergeCell ref="C74:D74"/>
    <mergeCell ref="C75:D75"/>
    <mergeCell ref="C76:D76"/>
    <mergeCell ref="C78:D78"/>
    <mergeCell ref="C82:D82"/>
    <mergeCell ref="C83:D83"/>
    <mergeCell ref="C84:D84"/>
    <mergeCell ref="C86:D86"/>
    <mergeCell ref="C87:D87"/>
    <mergeCell ref="C68:D68"/>
    <mergeCell ref="C70:D70"/>
    <mergeCell ref="C48:D48"/>
    <mergeCell ref="C51:D51"/>
    <mergeCell ref="C55:D55"/>
    <mergeCell ref="C59:D59"/>
    <mergeCell ref="C61:D61"/>
    <mergeCell ref="C63:G63"/>
    <mergeCell ref="C64:D64"/>
    <mergeCell ref="C66:D66"/>
    <mergeCell ref="C35:D35"/>
    <mergeCell ref="C36:D36"/>
    <mergeCell ref="C37:D37"/>
    <mergeCell ref="C26:D26"/>
    <mergeCell ref="C30:D30"/>
    <mergeCell ref="C31:D31"/>
    <mergeCell ref="C32:D32"/>
    <mergeCell ref="C33:D33"/>
    <mergeCell ref="C34:D34"/>
    <mergeCell ref="C25:D25"/>
    <mergeCell ref="A1:G1"/>
    <mergeCell ref="A3:B3"/>
    <mergeCell ref="A4:B4"/>
    <mergeCell ref="E4:G4"/>
    <mergeCell ref="C9:D9"/>
    <mergeCell ref="C12:G12"/>
    <mergeCell ref="C13:G13"/>
    <mergeCell ref="C14:D14"/>
    <mergeCell ref="C15:D15"/>
    <mergeCell ref="C16:D16"/>
    <mergeCell ref="C17:D17"/>
    <mergeCell ref="C20:D20"/>
    <mergeCell ref="C23:D2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9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22" t="s">
        <v>95</v>
      </c>
      <c r="B1" s="23"/>
      <c r="C1" s="23"/>
      <c r="D1" s="23"/>
      <c r="E1" s="23"/>
      <c r="F1" s="23"/>
      <c r="G1" s="23"/>
    </row>
    <row r="2" spans="1:57" ht="12.75" customHeight="1" x14ac:dyDescent="0.2">
      <c r="A2" s="24" t="s">
        <v>25</v>
      </c>
      <c r="B2" s="25"/>
      <c r="C2" s="26" t="s">
        <v>97</v>
      </c>
      <c r="D2" s="26" t="s">
        <v>366</v>
      </c>
      <c r="E2" s="27"/>
      <c r="F2" s="28" t="s">
        <v>26</v>
      </c>
      <c r="G2" s="29"/>
    </row>
    <row r="3" spans="1:57" ht="3" hidden="1" customHeight="1" x14ac:dyDescent="0.2">
      <c r="A3" s="30"/>
      <c r="B3" s="31"/>
      <c r="C3" s="32"/>
      <c r="D3" s="32"/>
      <c r="E3" s="33"/>
      <c r="F3" s="34"/>
      <c r="G3" s="35"/>
    </row>
    <row r="4" spans="1:57" ht="12" customHeight="1" x14ac:dyDescent="0.2">
      <c r="A4" s="36" t="s">
        <v>27</v>
      </c>
      <c r="B4" s="31"/>
      <c r="C4" s="32"/>
      <c r="D4" s="32"/>
      <c r="E4" s="33"/>
      <c r="F4" s="34" t="s">
        <v>28</v>
      </c>
      <c r="G4" s="37"/>
    </row>
    <row r="5" spans="1:57" ht="12.95" customHeight="1" x14ac:dyDescent="0.2">
      <c r="A5" s="38" t="s">
        <v>385</v>
      </c>
      <c r="B5" s="39"/>
      <c r="C5" s="40" t="s">
        <v>386</v>
      </c>
      <c r="D5" s="41"/>
      <c r="E5" s="39"/>
      <c r="F5" s="34" t="s">
        <v>29</v>
      </c>
      <c r="G5" s="35"/>
    </row>
    <row r="6" spans="1:57" ht="12.95" customHeight="1" x14ac:dyDescent="0.2">
      <c r="A6" s="36" t="s">
        <v>30</v>
      </c>
      <c r="B6" s="31"/>
      <c r="C6" s="32"/>
      <c r="D6" s="32"/>
      <c r="E6" s="33"/>
      <c r="F6" s="42" t="s">
        <v>31</v>
      </c>
      <c r="G6" s="43"/>
      <c r="O6" s="44"/>
    </row>
    <row r="7" spans="1:57" ht="12.95" customHeight="1" x14ac:dyDescent="0.2">
      <c r="A7" s="45" t="s">
        <v>97</v>
      </c>
      <c r="B7" s="46"/>
      <c r="C7" s="47" t="s">
        <v>98</v>
      </c>
      <c r="D7" s="48"/>
      <c r="E7" s="48"/>
      <c r="F7" s="49" t="s">
        <v>32</v>
      </c>
      <c r="G7" s="43">
        <f>IF(G6=0,,ROUND((F30+F32)/G6,1))</f>
        <v>0</v>
      </c>
    </row>
    <row r="8" spans="1:57" x14ac:dyDescent="0.2">
      <c r="A8" s="50" t="s">
        <v>33</v>
      </c>
      <c r="B8" s="34"/>
      <c r="C8" s="318" t="s">
        <v>144</v>
      </c>
      <c r="D8" s="318"/>
      <c r="E8" s="319"/>
      <c r="F8" s="51" t="s">
        <v>34</v>
      </c>
      <c r="G8" s="52"/>
      <c r="H8" s="53"/>
      <c r="I8" s="54"/>
    </row>
    <row r="9" spans="1:57" x14ac:dyDescent="0.2">
      <c r="A9" s="50" t="s">
        <v>35</v>
      </c>
      <c r="B9" s="34"/>
      <c r="C9" s="318"/>
      <c r="D9" s="318"/>
      <c r="E9" s="319"/>
      <c r="F9" s="34"/>
      <c r="G9" s="55"/>
      <c r="H9" s="56"/>
    </row>
    <row r="10" spans="1:57" x14ac:dyDescent="0.2">
      <c r="A10" s="50" t="s">
        <v>36</v>
      </c>
      <c r="B10" s="34"/>
      <c r="C10" s="318" t="s">
        <v>143</v>
      </c>
      <c r="D10" s="318"/>
      <c r="E10" s="318"/>
      <c r="F10" s="57"/>
      <c r="G10" s="58"/>
      <c r="H10" s="59"/>
    </row>
    <row r="11" spans="1:57" ht="13.5" customHeight="1" x14ac:dyDescent="0.2">
      <c r="A11" s="50" t="s">
        <v>37</v>
      </c>
      <c r="B11" s="34"/>
      <c r="C11" s="318"/>
      <c r="D11" s="318"/>
      <c r="E11" s="318"/>
      <c r="F11" s="60" t="s">
        <v>38</v>
      </c>
      <c r="G11" s="61"/>
      <c r="H11" s="56"/>
      <c r="BA11" s="62"/>
      <c r="BB11" s="62"/>
      <c r="BC11" s="62"/>
      <c r="BD11" s="62"/>
      <c r="BE11" s="62"/>
    </row>
    <row r="12" spans="1:57" ht="12.75" customHeight="1" x14ac:dyDescent="0.2">
      <c r="A12" s="63" t="s">
        <v>39</v>
      </c>
      <c r="B12" s="31"/>
      <c r="C12" s="320"/>
      <c r="D12" s="320"/>
      <c r="E12" s="320"/>
      <c r="F12" s="64" t="s">
        <v>40</v>
      </c>
      <c r="G12" s="65"/>
      <c r="H12" s="56"/>
    </row>
    <row r="13" spans="1:57" ht="28.5" customHeight="1" thickBot="1" x14ac:dyDescent="0.25">
      <c r="A13" s="66" t="s">
        <v>41</v>
      </c>
      <c r="B13" s="67"/>
      <c r="C13" s="67"/>
      <c r="D13" s="67"/>
      <c r="E13" s="68"/>
      <c r="F13" s="68"/>
      <c r="G13" s="69"/>
      <c r="H13" s="56"/>
    </row>
    <row r="14" spans="1:57" ht="17.25" customHeight="1" thickBot="1" x14ac:dyDescent="0.25">
      <c r="A14" s="70" t="s">
        <v>42</v>
      </c>
      <c r="B14" s="71"/>
      <c r="C14" s="72"/>
      <c r="D14" s="73" t="s">
        <v>43</v>
      </c>
      <c r="E14" s="74"/>
      <c r="F14" s="74"/>
      <c r="G14" s="72"/>
    </row>
    <row r="15" spans="1:57" ht="15.95" customHeight="1" x14ac:dyDescent="0.2">
      <c r="A15" s="75"/>
      <c r="B15" s="76" t="s">
        <v>44</v>
      </c>
      <c r="C15" s="77">
        <f>'SO 04.4_PPK_10_Větrná_Rek'!E25</f>
        <v>0</v>
      </c>
      <c r="D15" s="78" t="str">
        <f>'SO 04.4_PPK_10_Větrná_Rek'!A30</f>
        <v>Ztížené výrobní podmínky</v>
      </c>
      <c r="E15" s="79"/>
      <c r="F15" s="80"/>
      <c r="G15" s="77">
        <f>'SO 04.4_PPK_10_Větrná_Rek'!I30</f>
        <v>0</v>
      </c>
    </row>
    <row r="16" spans="1:57" ht="15.95" customHeight="1" x14ac:dyDescent="0.2">
      <c r="A16" s="75" t="s">
        <v>45</v>
      </c>
      <c r="B16" s="76" t="s">
        <v>46</v>
      </c>
      <c r="C16" s="77">
        <f>'SO 04.4_PPK_10_Větrná_Rek'!F25</f>
        <v>0</v>
      </c>
      <c r="D16" s="30" t="str">
        <f>'SO 04.4_PPK_10_Větrná_Rek'!A31</f>
        <v>Oborová přirážka</v>
      </c>
      <c r="E16" s="81"/>
      <c r="F16" s="82"/>
      <c r="G16" s="77">
        <f>'SO 04.4_PPK_10_Větrná_Rek'!I31</f>
        <v>0</v>
      </c>
    </row>
    <row r="17" spans="1:7" ht="15.95" customHeight="1" x14ac:dyDescent="0.2">
      <c r="A17" s="75" t="s">
        <v>47</v>
      </c>
      <c r="B17" s="76" t="s">
        <v>48</v>
      </c>
      <c r="C17" s="77">
        <f>'SO 04.4_PPK_10_Větrná_Rek'!H25</f>
        <v>0</v>
      </c>
      <c r="D17" s="30" t="str">
        <f>'SO 04.4_PPK_10_Větrná_Rek'!A32</f>
        <v>Přesun stavebních kapacit</v>
      </c>
      <c r="E17" s="81"/>
      <c r="F17" s="82"/>
      <c r="G17" s="77">
        <f>'SO 04.4_PPK_10_Větrná_Rek'!I32</f>
        <v>0</v>
      </c>
    </row>
    <row r="18" spans="1:7" ht="15.95" customHeight="1" x14ac:dyDescent="0.2">
      <c r="A18" s="83" t="s">
        <v>49</v>
      </c>
      <c r="B18" s="84" t="s">
        <v>50</v>
      </c>
      <c r="C18" s="77">
        <f>'SO 04.4_PPK_10_Větrná_Rek'!G25</f>
        <v>0</v>
      </c>
      <c r="D18" s="30" t="str">
        <f>'SO 04.4_PPK_10_Větrná_Rek'!A33</f>
        <v>Mimostaveništní doprava</v>
      </c>
      <c r="E18" s="81"/>
      <c r="F18" s="82"/>
      <c r="G18" s="77">
        <f>'SO 04.4_PPK_10_Větrná_Rek'!I33</f>
        <v>0</v>
      </c>
    </row>
    <row r="19" spans="1:7" ht="15.95" customHeight="1" x14ac:dyDescent="0.2">
      <c r="A19" s="85" t="s">
        <v>51</v>
      </c>
      <c r="B19" s="76"/>
      <c r="C19" s="77">
        <f>SUM(C15:C18)</f>
        <v>0</v>
      </c>
      <c r="D19" s="30" t="str">
        <f>'SO 04.4_PPK_10_Větrná_Rek'!A34</f>
        <v>Zařízení staveniště</v>
      </c>
      <c r="E19" s="81"/>
      <c r="F19" s="82"/>
      <c r="G19" s="77">
        <f>'SO 04.4_PPK_10_Větrná_Rek'!I34</f>
        <v>0</v>
      </c>
    </row>
    <row r="20" spans="1:7" ht="15.95" customHeight="1" x14ac:dyDescent="0.2">
      <c r="A20" s="85"/>
      <c r="B20" s="76"/>
      <c r="C20" s="77"/>
      <c r="D20" s="30" t="str">
        <f>'SO 04.4_PPK_10_Větrná_Rek'!A35</f>
        <v>Provoz investora</v>
      </c>
      <c r="E20" s="81"/>
      <c r="F20" s="82"/>
      <c r="G20" s="77">
        <f>'SO 04.4_PPK_10_Větrná_Rek'!I35</f>
        <v>0</v>
      </c>
    </row>
    <row r="21" spans="1:7" ht="15.95" customHeight="1" x14ac:dyDescent="0.2">
      <c r="A21" s="85" t="s">
        <v>24</v>
      </c>
      <c r="B21" s="76"/>
      <c r="C21" s="77">
        <f>'SO 04.4_PPK_10_Větrná_Rek'!I25</f>
        <v>0</v>
      </c>
      <c r="D21" s="30" t="str">
        <f>'SO 04.4_PPK_10_Větrná_Rek'!A36</f>
        <v>Kompletační činnost (IČD)</v>
      </c>
      <c r="E21" s="81"/>
      <c r="F21" s="82"/>
      <c r="G21" s="77">
        <f>'SO 04.4_PPK_10_Větrná_Rek'!I36</f>
        <v>0</v>
      </c>
    </row>
    <row r="22" spans="1:7" ht="15.95" customHeight="1" x14ac:dyDescent="0.2">
      <c r="A22" s="86" t="s">
        <v>52</v>
      </c>
      <c r="B22" s="56"/>
      <c r="C22" s="77">
        <f>C19+C21</f>
        <v>0</v>
      </c>
      <c r="D22" s="30" t="s">
        <v>53</v>
      </c>
      <c r="E22" s="81"/>
      <c r="F22" s="82"/>
      <c r="G22" s="77">
        <f>G23-SUM(G15:G21)</f>
        <v>0</v>
      </c>
    </row>
    <row r="23" spans="1:7" ht="15.95" customHeight="1" thickBot="1" x14ac:dyDescent="0.25">
      <c r="A23" s="316" t="s">
        <v>54</v>
      </c>
      <c r="B23" s="317"/>
      <c r="C23" s="87">
        <f>C22+G23</f>
        <v>0</v>
      </c>
      <c r="D23" s="88" t="s">
        <v>55</v>
      </c>
      <c r="E23" s="89"/>
      <c r="F23" s="90"/>
      <c r="G23" s="77">
        <f>'SO 04.4_PPK_10_Větrná_Rek'!H38</f>
        <v>0</v>
      </c>
    </row>
    <row r="24" spans="1:7" x14ac:dyDescent="0.2">
      <c r="A24" s="91" t="s">
        <v>56</v>
      </c>
      <c r="B24" s="92"/>
      <c r="C24" s="93"/>
      <c r="D24" s="92" t="s">
        <v>57</v>
      </c>
      <c r="E24" s="92"/>
      <c r="F24" s="94" t="s">
        <v>58</v>
      </c>
      <c r="G24" s="95"/>
    </row>
    <row r="25" spans="1:7" x14ac:dyDescent="0.2">
      <c r="A25" s="86" t="s">
        <v>59</v>
      </c>
      <c r="B25" s="56"/>
      <c r="C25" s="96"/>
      <c r="D25" s="56" t="s">
        <v>59</v>
      </c>
      <c r="F25" s="97" t="s">
        <v>59</v>
      </c>
      <c r="G25" s="98"/>
    </row>
    <row r="26" spans="1:7" ht="37.5" customHeight="1" x14ac:dyDescent="0.2">
      <c r="A26" s="86" t="s">
        <v>60</v>
      </c>
      <c r="B26" s="99"/>
      <c r="C26" s="96"/>
      <c r="D26" s="56" t="s">
        <v>60</v>
      </c>
      <c r="F26" s="97" t="s">
        <v>60</v>
      </c>
      <c r="G26" s="98"/>
    </row>
    <row r="27" spans="1:7" x14ac:dyDescent="0.2">
      <c r="A27" s="86"/>
      <c r="B27" s="100"/>
      <c r="C27" s="96"/>
      <c r="D27" s="56"/>
      <c r="F27" s="97"/>
      <c r="G27" s="98"/>
    </row>
    <row r="28" spans="1:7" x14ac:dyDescent="0.2">
      <c r="A28" s="86" t="s">
        <v>61</v>
      </c>
      <c r="B28" s="56"/>
      <c r="C28" s="96"/>
      <c r="D28" s="97" t="s">
        <v>62</v>
      </c>
      <c r="E28" s="96"/>
      <c r="F28" s="101" t="s">
        <v>62</v>
      </c>
      <c r="G28" s="98"/>
    </row>
    <row r="29" spans="1:7" ht="69" customHeight="1" x14ac:dyDescent="0.2">
      <c r="A29" s="86"/>
      <c r="B29" s="56"/>
      <c r="C29" s="102"/>
      <c r="D29" s="103"/>
      <c r="E29" s="102"/>
      <c r="F29" s="56"/>
      <c r="G29" s="98"/>
    </row>
    <row r="30" spans="1:7" x14ac:dyDescent="0.2">
      <c r="A30" s="104" t="s">
        <v>11</v>
      </c>
      <c r="B30" s="105"/>
      <c r="C30" s="106">
        <v>21</v>
      </c>
      <c r="D30" s="105" t="s">
        <v>63</v>
      </c>
      <c r="E30" s="107"/>
      <c r="F30" s="322">
        <f>C23-F32</f>
        <v>0</v>
      </c>
      <c r="G30" s="323"/>
    </row>
    <row r="31" spans="1:7" x14ac:dyDescent="0.2">
      <c r="A31" s="104" t="s">
        <v>64</v>
      </c>
      <c r="B31" s="105"/>
      <c r="C31" s="106">
        <f>C30</f>
        <v>21</v>
      </c>
      <c r="D31" s="105" t="s">
        <v>65</v>
      </c>
      <c r="E31" s="107"/>
      <c r="F31" s="322">
        <f>ROUND(PRODUCT(F30,C31/100),0)</f>
        <v>0</v>
      </c>
      <c r="G31" s="323"/>
    </row>
    <row r="32" spans="1:7" x14ac:dyDescent="0.2">
      <c r="A32" s="104" t="s">
        <v>11</v>
      </c>
      <c r="B32" s="105"/>
      <c r="C32" s="106">
        <v>0</v>
      </c>
      <c r="D32" s="105" t="s">
        <v>65</v>
      </c>
      <c r="E32" s="107"/>
      <c r="F32" s="322">
        <v>0</v>
      </c>
      <c r="G32" s="323"/>
    </row>
    <row r="33" spans="1:8" x14ac:dyDescent="0.2">
      <c r="A33" s="104" t="s">
        <v>64</v>
      </c>
      <c r="B33" s="108"/>
      <c r="C33" s="109">
        <f>C32</f>
        <v>0</v>
      </c>
      <c r="D33" s="105" t="s">
        <v>65</v>
      </c>
      <c r="E33" s="82"/>
      <c r="F33" s="322">
        <f>ROUND(PRODUCT(F32,C33/100),0)</f>
        <v>0</v>
      </c>
      <c r="G33" s="323"/>
    </row>
    <row r="34" spans="1:8" s="113" customFormat="1" ht="19.5" customHeight="1" thickBot="1" x14ac:dyDescent="0.3">
      <c r="A34" s="110" t="s">
        <v>66</v>
      </c>
      <c r="B34" s="111"/>
      <c r="C34" s="111"/>
      <c r="D34" s="111"/>
      <c r="E34" s="112"/>
      <c r="F34" s="324">
        <f>ROUND(SUM(F30:F33),0)</f>
        <v>0</v>
      </c>
      <c r="G34" s="325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26"/>
      <c r="C37" s="326"/>
      <c r="D37" s="326"/>
      <c r="E37" s="326"/>
      <c r="F37" s="326"/>
      <c r="G37" s="326"/>
      <c r="H37" s="1" t="s">
        <v>1</v>
      </c>
    </row>
    <row r="38" spans="1:8" ht="12.75" customHeight="1" x14ac:dyDescent="0.2">
      <c r="A38" s="114"/>
      <c r="B38" s="326"/>
      <c r="C38" s="326"/>
      <c r="D38" s="326"/>
      <c r="E38" s="326"/>
      <c r="F38" s="326"/>
      <c r="G38" s="326"/>
      <c r="H38" s="1" t="s">
        <v>1</v>
      </c>
    </row>
    <row r="39" spans="1:8" x14ac:dyDescent="0.2">
      <c r="A39" s="114"/>
      <c r="B39" s="326"/>
      <c r="C39" s="326"/>
      <c r="D39" s="326"/>
      <c r="E39" s="326"/>
      <c r="F39" s="326"/>
      <c r="G39" s="326"/>
      <c r="H39" s="1" t="s">
        <v>1</v>
      </c>
    </row>
    <row r="40" spans="1:8" x14ac:dyDescent="0.2">
      <c r="A40" s="114"/>
      <c r="B40" s="326"/>
      <c r="C40" s="326"/>
      <c r="D40" s="326"/>
      <c r="E40" s="326"/>
      <c r="F40" s="326"/>
      <c r="G40" s="326"/>
      <c r="H40" s="1" t="s">
        <v>1</v>
      </c>
    </row>
    <row r="41" spans="1:8" x14ac:dyDescent="0.2">
      <c r="A41" s="114"/>
      <c r="B41" s="326"/>
      <c r="C41" s="326"/>
      <c r="D41" s="326"/>
      <c r="E41" s="326"/>
      <c r="F41" s="326"/>
      <c r="G41" s="326"/>
      <c r="H41" s="1" t="s">
        <v>1</v>
      </c>
    </row>
    <row r="42" spans="1:8" x14ac:dyDescent="0.2">
      <c r="A42" s="114"/>
      <c r="B42" s="326"/>
      <c r="C42" s="326"/>
      <c r="D42" s="326"/>
      <c r="E42" s="326"/>
      <c r="F42" s="326"/>
      <c r="G42" s="326"/>
      <c r="H42" s="1" t="s">
        <v>1</v>
      </c>
    </row>
    <row r="43" spans="1:8" x14ac:dyDescent="0.2">
      <c r="A43" s="114"/>
      <c r="B43" s="326"/>
      <c r="C43" s="326"/>
      <c r="D43" s="326"/>
      <c r="E43" s="326"/>
      <c r="F43" s="326"/>
      <c r="G43" s="326"/>
      <c r="H43" s="1" t="s">
        <v>1</v>
      </c>
    </row>
    <row r="44" spans="1:8" ht="12.75" customHeight="1" x14ac:dyDescent="0.2">
      <c r="A44" s="114"/>
      <c r="B44" s="326"/>
      <c r="C44" s="326"/>
      <c r="D44" s="326"/>
      <c r="E44" s="326"/>
      <c r="F44" s="326"/>
      <c r="G44" s="326"/>
      <c r="H44" s="1" t="s">
        <v>1</v>
      </c>
    </row>
    <row r="45" spans="1:8" ht="12.75" customHeight="1" x14ac:dyDescent="0.2">
      <c r="A45" s="114"/>
      <c r="B45" s="326"/>
      <c r="C45" s="326"/>
      <c r="D45" s="326"/>
      <c r="E45" s="326"/>
      <c r="F45" s="326"/>
      <c r="G45" s="326"/>
      <c r="H45" s="1" t="s">
        <v>1</v>
      </c>
    </row>
    <row r="46" spans="1:8" x14ac:dyDescent="0.2">
      <c r="B46" s="321"/>
      <c r="C46" s="321"/>
      <c r="D46" s="321"/>
      <c r="E46" s="321"/>
      <c r="F46" s="321"/>
      <c r="G46" s="321"/>
    </row>
    <row r="47" spans="1:8" x14ac:dyDescent="0.2">
      <c r="B47" s="321"/>
      <c r="C47" s="321"/>
      <c r="D47" s="321"/>
      <c r="E47" s="321"/>
      <c r="F47" s="321"/>
      <c r="G47" s="321"/>
    </row>
    <row r="48" spans="1:8" x14ac:dyDescent="0.2">
      <c r="B48" s="321"/>
      <c r="C48" s="321"/>
      <c r="D48" s="321"/>
      <c r="E48" s="321"/>
      <c r="F48" s="321"/>
      <c r="G48" s="321"/>
    </row>
    <row r="49" spans="2:7" x14ac:dyDescent="0.2">
      <c r="B49" s="321"/>
      <c r="C49" s="321"/>
      <c r="D49" s="321"/>
      <c r="E49" s="321"/>
      <c r="F49" s="321"/>
      <c r="G49" s="321"/>
    </row>
    <row r="50" spans="2:7" x14ac:dyDescent="0.2">
      <c r="B50" s="321"/>
      <c r="C50" s="321"/>
      <c r="D50" s="321"/>
      <c r="E50" s="321"/>
      <c r="F50" s="321"/>
      <c r="G50" s="321"/>
    </row>
    <row r="51" spans="2:7" x14ac:dyDescent="0.2">
      <c r="B51" s="321"/>
      <c r="C51" s="321"/>
      <c r="D51" s="321"/>
      <c r="E51" s="321"/>
      <c r="F51" s="321"/>
      <c r="G51" s="32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0"/>
  <dimension ref="A1:BE8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7" t="s">
        <v>2</v>
      </c>
      <c r="B1" s="328"/>
      <c r="C1" s="115" t="s">
        <v>99</v>
      </c>
      <c r="D1" s="116"/>
      <c r="E1" s="117"/>
      <c r="F1" s="116"/>
      <c r="G1" s="118" t="s">
        <v>68</v>
      </c>
      <c r="H1" s="119" t="s">
        <v>97</v>
      </c>
      <c r="I1" s="120"/>
    </row>
    <row r="2" spans="1:9" ht="13.5" thickBot="1" x14ac:dyDescent="0.25">
      <c r="A2" s="329" t="s">
        <v>69</v>
      </c>
      <c r="B2" s="330"/>
      <c r="C2" s="121" t="s">
        <v>387</v>
      </c>
      <c r="D2" s="122"/>
      <c r="E2" s="123"/>
      <c r="F2" s="122"/>
      <c r="G2" s="331" t="s">
        <v>366</v>
      </c>
      <c r="H2" s="332"/>
      <c r="I2" s="333"/>
    </row>
    <row r="3" spans="1:9" ht="13.5" thickTop="1" x14ac:dyDescent="0.2">
      <c r="F3" s="56"/>
    </row>
    <row r="4" spans="1:9" ht="19.5" customHeight="1" x14ac:dyDescent="0.25">
      <c r="A4" s="124" t="s">
        <v>70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/>
    <row r="6" spans="1:9" s="56" customFormat="1" ht="13.5" thickBot="1" x14ac:dyDescent="0.25">
      <c r="A6" s="127"/>
      <c r="B6" s="128" t="s">
        <v>71</v>
      </c>
      <c r="C6" s="128"/>
      <c r="D6" s="129"/>
      <c r="E6" s="130" t="s">
        <v>20</v>
      </c>
      <c r="F6" s="131" t="s">
        <v>21</v>
      </c>
      <c r="G6" s="131" t="s">
        <v>22</v>
      </c>
      <c r="H6" s="131" t="s">
        <v>23</v>
      </c>
      <c r="I6" s="132" t="s">
        <v>24</v>
      </c>
    </row>
    <row r="7" spans="1:9" s="56" customFormat="1" x14ac:dyDescent="0.2">
      <c r="A7" s="223" t="str">
        <f>'SO 04.4_PPK_10_Větrná_Pol'!B7</f>
        <v>1</v>
      </c>
      <c r="B7" s="21" t="str">
        <f>'SO 04.4_PPK_10_Větrná_Pol'!C7</f>
        <v>Zemní práce</v>
      </c>
      <c r="D7" s="133"/>
      <c r="E7" s="224">
        <f>'SO 04.4_PPK_10_Větrná_Pol'!BA44</f>
        <v>0</v>
      </c>
      <c r="F7" s="225">
        <f>'SO 04.4_PPK_10_Větrná_Pol'!BB44</f>
        <v>0</v>
      </c>
      <c r="G7" s="225">
        <f>'SO 04.4_PPK_10_Větrná_Pol'!BC44</f>
        <v>0</v>
      </c>
      <c r="H7" s="225">
        <f>'SO 04.4_PPK_10_Větrná_Pol'!BD44</f>
        <v>0</v>
      </c>
      <c r="I7" s="226">
        <f>'SO 04.4_PPK_10_Větrná_Pol'!BE44</f>
        <v>0</v>
      </c>
    </row>
    <row r="8" spans="1:9" s="56" customFormat="1" x14ac:dyDescent="0.2">
      <c r="A8" s="223" t="str">
        <f>'SO 04.4_PPK_10_Větrná_Pol'!B45</f>
        <v>11</v>
      </c>
      <c r="B8" s="21" t="str">
        <f>'SO 04.4_PPK_10_Větrná_Pol'!C45</f>
        <v>Přípravné a přidružené práce</v>
      </c>
      <c r="D8" s="133"/>
      <c r="E8" s="224">
        <f>'SO 04.4_PPK_10_Větrná_Pol'!BA52</f>
        <v>0</v>
      </c>
      <c r="F8" s="225">
        <f>'SO 04.4_PPK_10_Větrná_Pol'!BB52</f>
        <v>0</v>
      </c>
      <c r="G8" s="225">
        <f>'SO 04.4_PPK_10_Větrná_Pol'!BC52</f>
        <v>0</v>
      </c>
      <c r="H8" s="225">
        <f>'SO 04.4_PPK_10_Větrná_Pol'!BD52</f>
        <v>0</v>
      </c>
      <c r="I8" s="226">
        <f>'SO 04.4_PPK_10_Větrná_Pol'!BE52</f>
        <v>0</v>
      </c>
    </row>
    <row r="9" spans="1:9" s="56" customFormat="1" x14ac:dyDescent="0.2">
      <c r="A9" s="223" t="str">
        <f>'SO 04.4_PPK_10_Větrná_Pol'!B53</f>
        <v>18</v>
      </c>
      <c r="B9" s="21" t="str">
        <f>'SO 04.4_PPK_10_Větrná_Pol'!C53</f>
        <v>Povrchové úpravy terénu</v>
      </c>
      <c r="D9" s="133"/>
      <c r="E9" s="224">
        <f>'SO 04.4_PPK_10_Větrná_Pol'!BA59</f>
        <v>0</v>
      </c>
      <c r="F9" s="225">
        <f>'SO 04.4_PPK_10_Větrná_Pol'!BB59</f>
        <v>0</v>
      </c>
      <c r="G9" s="225">
        <f>'SO 04.4_PPK_10_Větrná_Pol'!BC59</f>
        <v>0</v>
      </c>
      <c r="H9" s="225">
        <f>'SO 04.4_PPK_10_Větrná_Pol'!BD59</f>
        <v>0</v>
      </c>
      <c r="I9" s="226">
        <f>'SO 04.4_PPK_10_Větrná_Pol'!BE59</f>
        <v>0</v>
      </c>
    </row>
    <row r="10" spans="1:9" s="56" customFormat="1" x14ac:dyDescent="0.2">
      <c r="A10" s="223" t="str">
        <f>'SO 04.4_PPK_10_Větrná_Pol'!B60</f>
        <v>21</v>
      </c>
      <c r="B10" s="21" t="str">
        <f>'SO 04.4_PPK_10_Větrná_Pol'!C60</f>
        <v>Úprava podloží a základ.spáry</v>
      </c>
      <c r="D10" s="133"/>
      <c r="E10" s="224">
        <f>'SO 04.4_PPK_10_Větrná_Pol'!BA63</f>
        <v>0</v>
      </c>
      <c r="F10" s="225">
        <f>'SO 04.4_PPK_10_Větrná_Pol'!BB63</f>
        <v>0</v>
      </c>
      <c r="G10" s="225">
        <f>'SO 04.4_PPK_10_Větrná_Pol'!BC63</f>
        <v>0</v>
      </c>
      <c r="H10" s="225">
        <f>'SO 04.4_PPK_10_Větrná_Pol'!BD63</f>
        <v>0</v>
      </c>
      <c r="I10" s="226">
        <f>'SO 04.4_PPK_10_Větrná_Pol'!BE63</f>
        <v>0</v>
      </c>
    </row>
    <row r="11" spans="1:9" s="56" customFormat="1" x14ac:dyDescent="0.2">
      <c r="A11" s="223" t="str">
        <f>'SO 04.4_PPK_10_Větrná_Pol'!B64</f>
        <v>27</v>
      </c>
      <c r="B11" s="21" t="str">
        <f>'SO 04.4_PPK_10_Větrná_Pol'!C64</f>
        <v>Základy</v>
      </c>
      <c r="D11" s="133"/>
      <c r="E11" s="224">
        <f>'SO 04.4_PPK_10_Větrná_Pol'!BA74</f>
        <v>0</v>
      </c>
      <c r="F11" s="225">
        <f>'SO 04.4_PPK_10_Větrná_Pol'!BB74</f>
        <v>0</v>
      </c>
      <c r="G11" s="225">
        <f>'SO 04.4_PPK_10_Větrná_Pol'!BC74</f>
        <v>0</v>
      </c>
      <c r="H11" s="225">
        <f>'SO 04.4_PPK_10_Větrná_Pol'!BD74</f>
        <v>0</v>
      </c>
      <c r="I11" s="226">
        <f>'SO 04.4_PPK_10_Větrná_Pol'!BE74</f>
        <v>0</v>
      </c>
    </row>
    <row r="12" spans="1:9" s="56" customFormat="1" x14ac:dyDescent="0.2">
      <c r="A12" s="223" t="str">
        <f>'SO 04.4_PPK_10_Větrná_Pol'!B75</f>
        <v>38</v>
      </c>
      <c r="B12" s="21" t="str">
        <f>'SO 04.4_PPK_10_Větrná_Pol'!C75</f>
        <v>Kompletní konstrukce</v>
      </c>
      <c r="D12" s="133"/>
      <c r="E12" s="224">
        <f>'SO 04.4_PPK_10_Větrná_Pol'!BA77</f>
        <v>0</v>
      </c>
      <c r="F12" s="225">
        <f>'SO 04.4_PPK_10_Větrná_Pol'!BB77</f>
        <v>0</v>
      </c>
      <c r="G12" s="225">
        <f>'SO 04.4_PPK_10_Větrná_Pol'!BC77</f>
        <v>0</v>
      </c>
      <c r="H12" s="225">
        <f>'SO 04.4_PPK_10_Větrná_Pol'!BD77</f>
        <v>0</v>
      </c>
      <c r="I12" s="226">
        <f>'SO 04.4_PPK_10_Větrná_Pol'!BE77</f>
        <v>0</v>
      </c>
    </row>
    <row r="13" spans="1:9" s="56" customFormat="1" x14ac:dyDescent="0.2">
      <c r="A13" s="223" t="str">
        <f>'SO 04.4_PPK_10_Větrná_Pol'!B78</f>
        <v>45</v>
      </c>
      <c r="B13" s="21" t="str">
        <f>'SO 04.4_PPK_10_Větrná_Pol'!C78</f>
        <v>Podkladní a vedlejší konstrukce</v>
      </c>
      <c r="D13" s="133"/>
      <c r="E13" s="224">
        <f>'SO 04.4_PPK_10_Větrná_Pol'!BA81</f>
        <v>0</v>
      </c>
      <c r="F13" s="225">
        <f>'SO 04.4_PPK_10_Větrná_Pol'!BB81</f>
        <v>0</v>
      </c>
      <c r="G13" s="225">
        <f>'SO 04.4_PPK_10_Větrná_Pol'!BC81</f>
        <v>0</v>
      </c>
      <c r="H13" s="225">
        <f>'SO 04.4_PPK_10_Větrná_Pol'!BD81</f>
        <v>0</v>
      </c>
      <c r="I13" s="226">
        <f>'SO 04.4_PPK_10_Větrná_Pol'!BE81</f>
        <v>0</v>
      </c>
    </row>
    <row r="14" spans="1:9" s="56" customFormat="1" x14ac:dyDescent="0.2">
      <c r="A14" s="223" t="str">
        <f>'SO 04.4_PPK_10_Větrná_Pol'!B82</f>
        <v>56</v>
      </c>
      <c r="B14" s="21" t="str">
        <f>'SO 04.4_PPK_10_Větrná_Pol'!C82</f>
        <v>Podkladní vrstvy komunikací a zpevněných ploch</v>
      </c>
      <c r="D14" s="133"/>
      <c r="E14" s="224">
        <f>'SO 04.4_PPK_10_Větrná_Pol'!BA87</f>
        <v>0</v>
      </c>
      <c r="F14" s="225">
        <f>'SO 04.4_PPK_10_Větrná_Pol'!BB87</f>
        <v>0</v>
      </c>
      <c r="G14" s="225">
        <f>'SO 04.4_PPK_10_Větrná_Pol'!BC87</f>
        <v>0</v>
      </c>
      <c r="H14" s="225">
        <f>'SO 04.4_PPK_10_Větrná_Pol'!BD87</f>
        <v>0</v>
      </c>
      <c r="I14" s="226">
        <f>'SO 04.4_PPK_10_Větrná_Pol'!BE87</f>
        <v>0</v>
      </c>
    </row>
    <row r="15" spans="1:9" s="56" customFormat="1" x14ac:dyDescent="0.2">
      <c r="A15" s="223" t="str">
        <f>'SO 04.4_PPK_10_Větrná_Pol'!B88</f>
        <v>59</v>
      </c>
      <c r="B15" s="21" t="str">
        <f>'SO 04.4_PPK_10_Větrná_Pol'!C88</f>
        <v>Dlažby a předlažby komunikací</v>
      </c>
      <c r="D15" s="133"/>
      <c r="E15" s="224">
        <f>'SO 04.4_PPK_10_Větrná_Pol'!BA101</f>
        <v>0</v>
      </c>
      <c r="F15" s="225">
        <f>'SO 04.4_PPK_10_Větrná_Pol'!BB101</f>
        <v>0</v>
      </c>
      <c r="G15" s="225">
        <f>'SO 04.4_PPK_10_Větrná_Pol'!BC101</f>
        <v>0</v>
      </c>
      <c r="H15" s="225">
        <f>'SO 04.4_PPK_10_Větrná_Pol'!BD101</f>
        <v>0</v>
      </c>
      <c r="I15" s="226">
        <f>'SO 04.4_PPK_10_Větrná_Pol'!BE101</f>
        <v>0</v>
      </c>
    </row>
    <row r="16" spans="1:9" s="56" customFormat="1" x14ac:dyDescent="0.2">
      <c r="A16" s="223" t="str">
        <f>'SO 04.4_PPK_10_Větrná_Pol'!B102</f>
        <v>63</v>
      </c>
      <c r="B16" s="21" t="str">
        <f>'SO 04.4_PPK_10_Větrná_Pol'!C102</f>
        <v>Podlahy a podlahové konstrukce</v>
      </c>
      <c r="D16" s="133"/>
      <c r="E16" s="224">
        <f>'SO 04.4_PPK_10_Větrná_Pol'!BA110</f>
        <v>0</v>
      </c>
      <c r="F16" s="225">
        <f>'SO 04.4_PPK_10_Větrná_Pol'!BB110</f>
        <v>0</v>
      </c>
      <c r="G16" s="225">
        <f>'SO 04.4_PPK_10_Větrná_Pol'!BC110</f>
        <v>0</v>
      </c>
      <c r="H16" s="225">
        <f>'SO 04.4_PPK_10_Větrná_Pol'!BD110</f>
        <v>0</v>
      </c>
      <c r="I16" s="226">
        <f>'SO 04.4_PPK_10_Větrná_Pol'!BE110</f>
        <v>0</v>
      </c>
    </row>
    <row r="17" spans="1:57" s="56" customFormat="1" x14ac:dyDescent="0.2">
      <c r="A17" s="223" t="str">
        <f>'SO 04.4_PPK_10_Větrná_Pol'!B111</f>
        <v>89</v>
      </c>
      <c r="B17" s="21" t="str">
        <f>'SO 04.4_PPK_10_Větrná_Pol'!C111</f>
        <v>Ostatní konstrukce na trubním vedení</v>
      </c>
      <c r="D17" s="133"/>
      <c r="E17" s="224">
        <f>'SO 04.4_PPK_10_Větrná_Pol'!BA113</f>
        <v>0</v>
      </c>
      <c r="F17" s="225">
        <f>'SO 04.4_PPK_10_Větrná_Pol'!BB113</f>
        <v>0</v>
      </c>
      <c r="G17" s="225">
        <f>'SO 04.4_PPK_10_Větrná_Pol'!BC113</f>
        <v>0</v>
      </c>
      <c r="H17" s="225">
        <f>'SO 04.4_PPK_10_Větrná_Pol'!BD113</f>
        <v>0</v>
      </c>
      <c r="I17" s="226">
        <f>'SO 04.4_PPK_10_Větrná_Pol'!BE113</f>
        <v>0</v>
      </c>
    </row>
    <row r="18" spans="1:57" s="56" customFormat="1" x14ac:dyDescent="0.2">
      <c r="A18" s="223" t="str">
        <f>'SO 04.4_PPK_10_Větrná_Pol'!B114</f>
        <v>91</v>
      </c>
      <c r="B18" s="21" t="str">
        <f>'SO 04.4_PPK_10_Větrná_Pol'!C114</f>
        <v>Doplňující práce na komunikaci</v>
      </c>
      <c r="D18" s="133"/>
      <c r="E18" s="224">
        <f>'SO 04.4_PPK_10_Větrná_Pol'!BA119</f>
        <v>0</v>
      </c>
      <c r="F18" s="225">
        <f>'SO 04.4_PPK_10_Větrná_Pol'!BB119</f>
        <v>0</v>
      </c>
      <c r="G18" s="225">
        <f>'SO 04.4_PPK_10_Větrná_Pol'!BC119</f>
        <v>0</v>
      </c>
      <c r="H18" s="225">
        <f>'SO 04.4_PPK_10_Větrná_Pol'!BD119</f>
        <v>0</v>
      </c>
      <c r="I18" s="226">
        <f>'SO 04.4_PPK_10_Větrná_Pol'!BE119</f>
        <v>0</v>
      </c>
    </row>
    <row r="19" spans="1:57" s="56" customFormat="1" x14ac:dyDescent="0.2">
      <c r="A19" s="223" t="str">
        <f>'SO 04.4_PPK_10_Větrná_Pol'!B120</f>
        <v>94</v>
      </c>
      <c r="B19" s="21" t="str">
        <f>'SO 04.4_PPK_10_Větrná_Pol'!C120</f>
        <v>Lešení a stavební výtahy</v>
      </c>
      <c r="D19" s="133"/>
      <c r="E19" s="224">
        <f>'SO 04.4_PPK_10_Větrná_Pol'!BA123</f>
        <v>0</v>
      </c>
      <c r="F19" s="225">
        <f>'SO 04.4_PPK_10_Větrná_Pol'!BB123</f>
        <v>0</v>
      </c>
      <c r="G19" s="225">
        <f>'SO 04.4_PPK_10_Větrná_Pol'!BC123</f>
        <v>0</v>
      </c>
      <c r="H19" s="225">
        <f>'SO 04.4_PPK_10_Větrná_Pol'!BD123</f>
        <v>0</v>
      </c>
      <c r="I19" s="226">
        <f>'SO 04.4_PPK_10_Větrná_Pol'!BE123</f>
        <v>0</v>
      </c>
    </row>
    <row r="20" spans="1:57" s="56" customFormat="1" x14ac:dyDescent="0.2">
      <c r="A20" s="223" t="str">
        <f>'SO 04.4_PPK_10_Větrná_Pol'!B124</f>
        <v>96</v>
      </c>
      <c r="B20" s="21" t="str">
        <f>'SO 04.4_PPK_10_Větrná_Pol'!C124</f>
        <v>Bourání konstrukcí</v>
      </c>
      <c r="D20" s="133"/>
      <c r="E20" s="224">
        <f>'SO 04.4_PPK_10_Větrná_Pol'!BA126</f>
        <v>0</v>
      </c>
      <c r="F20" s="225">
        <f>'SO 04.4_PPK_10_Větrná_Pol'!BB126</f>
        <v>0</v>
      </c>
      <c r="G20" s="225">
        <f>'SO 04.4_PPK_10_Větrná_Pol'!BC126</f>
        <v>0</v>
      </c>
      <c r="H20" s="225">
        <f>'SO 04.4_PPK_10_Větrná_Pol'!BD126</f>
        <v>0</v>
      </c>
      <c r="I20" s="226">
        <f>'SO 04.4_PPK_10_Větrná_Pol'!BE126</f>
        <v>0</v>
      </c>
    </row>
    <row r="21" spans="1:57" s="56" customFormat="1" x14ac:dyDescent="0.2">
      <c r="A21" s="223" t="str">
        <f>'SO 04.4_PPK_10_Větrná_Pol'!B127</f>
        <v>99</v>
      </c>
      <c r="B21" s="21" t="str">
        <f>'SO 04.4_PPK_10_Větrná_Pol'!C127</f>
        <v>Staveništní přesun hmot</v>
      </c>
      <c r="D21" s="133"/>
      <c r="E21" s="224">
        <f>'SO 04.4_PPK_10_Větrná_Pol'!BA129</f>
        <v>0</v>
      </c>
      <c r="F21" s="225">
        <f>'SO 04.4_PPK_10_Větrná_Pol'!BB129</f>
        <v>0</v>
      </c>
      <c r="G21" s="225">
        <f>'SO 04.4_PPK_10_Větrná_Pol'!BC129</f>
        <v>0</v>
      </c>
      <c r="H21" s="225">
        <f>'SO 04.4_PPK_10_Větrná_Pol'!BD129</f>
        <v>0</v>
      </c>
      <c r="I21" s="226">
        <f>'SO 04.4_PPK_10_Větrná_Pol'!BE129</f>
        <v>0</v>
      </c>
    </row>
    <row r="22" spans="1:57" s="56" customFormat="1" x14ac:dyDescent="0.2">
      <c r="A22" s="223" t="str">
        <f>'SO 04.4_PPK_10_Větrná_Pol'!B130</f>
        <v>792</v>
      </c>
      <c r="B22" s="21" t="str">
        <f>'SO 04.4_PPK_10_Větrná_Pol'!C130</f>
        <v>Mobiliář</v>
      </c>
      <c r="D22" s="133"/>
      <c r="E22" s="224">
        <f>'SO 04.4_PPK_10_Větrná_Pol'!BA133</f>
        <v>0</v>
      </c>
      <c r="F22" s="225">
        <f>'SO 04.4_PPK_10_Větrná_Pol'!BB133</f>
        <v>0</v>
      </c>
      <c r="G22" s="225">
        <f>'SO 04.4_PPK_10_Větrná_Pol'!BC133</f>
        <v>0</v>
      </c>
      <c r="H22" s="225">
        <f>'SO 04.4_PPK_10_Větrná_Pol'!BD133</f>
        <v>0</v>
      </c>
      <c r="I22" s="226">
        <f>'SO 04.4_PPK_10_Větrná_Pol'!BE133</f>
        <v>0</v>
      </c>
    </row>
    <row r="23" spans="1:57" s="56" customFormat="1" x14ac:dyDescent="0.2">
      <c r="A23" s="223" t="str">
        <f>'SO 04.4_PPK_10_Větrná_Pol'!B134</f>
        <v>M21</v>
      </c>
      <c r="B23" s="21" t="str">
        <f>'SO 04.4_PPK_10_Větrná_Pol'!C134</f>
        <v>Elektromontáže</v>
      </c>
      <c r="D23" s="133"/>
      <c r="E23" s="224">
        <f>'SO 04.4_PPK_10_Větrná_Pol'!BA137</f>
        <v>0</v>
      </c>
      <c r="F23" s="225">
        <f>'SO 04.4_PPK_10_Větrná_Pol'!BB137</f>
        <v>0</v>
      </c>
      <c r="G23" s="225">
        <f>'SO 04.4_PPK_10_Větrná_Pol'!BC137</f>
        <v>0</v>
      </c>
      <c r="H23" s="225">
        <f>'SO 04.4_PPK_10_Větrná_Pol'!BD137</f>
        <v>0</v>
      </c>
      <c r="I23" s="226">
        <f>'SO 04.4_PPK_10_Větrná_Pol'!BE137</f>
        <v>0</v>
      </c>
    </row>
    <row r="24" spans="1:57" s="56" customFormat="1" ht="13.5" thickBot="1" x14ac:dyDescent="0.25">
      <c r="A24" s="223" t="str">
        <f>'SO 04.4_PPK_10_Větrná_Pol'!B138</f>
        <v>D96</v>
      </c>
      <c r="B24" s="21" t="str">
        <f>'SO 04.4_PPK_10_Větrná_Pol'!C138</f>
        <v>Přesuny suti a vybouraných hmot</v>
      </c>
      <c r="D24" s="133"/>
      <c r="E24" s="224">
        <f>'SO 04.4_PPK_10_Větrná_Pol'!BA141</f>
        <v>0</v>
      </c>
      <c r="F24" s="225">
        <f>'SO 04.4_PPK_10_Větrná_Pol'!BB141</f>
        <v>0</v>
      </c>
      <c r="G24" s="225">
        <f>'SO 04.4_PPK_10_Větrná_Pol'!BC141</f>
        <v>0</v>
      </c>
      <c r="H24" s="225">
        <f>'SO 04.4_PPK_10_Větrná_Pol'!BD141</f>
        <v>0</v>
      </c>
      <c r="I24" s="226">
        <f>'SO 04.4_PPK_10_Větrná_Pol'!BE141</f>
        <v>0</v>
      </c>
    </row>
    <row r="25" spans="1:57" s="14" customFormat="1" ht="13.5" thickBot="1" x14ac:dyDescent="0.25">
      <c r="A25" s="134"/>
      <c r="B25" s="135" t="s">
        <v>72</v>
      </c>
      <c r="C25" s="135"/>
      <c r="D25" s="136"/>
      <c r="E25" s="137">
        <f>SUM(E7:E24)</f>
        <v>0</v>
      </c>
      <c r="F25" s="138">
        <f>SUM(F7:F24)</f>
        <v>0</v>
      </c>
      <c r="G25" s="138">
        <f>SUM(G7:G24)</f>
        <v>0</v>
      </c>
      <c r="H25" s="138">
        <f>SUM(H7:H24)</f>
        <v>0</v>
      </c>
      <c r="I25" s="139">
        <f>SUM(I7:I24)</f>
        <v>0</v>
      </c>
    </row>
    <row r="26" spans="1:57" x14ac:dyDescent="0.2">
      <c r="A26" s="56"/>
      <c r="B26" s="56"/>
      <c r="C26" s="56"/>
      <c r="D26" s="56"/>
      <c r="E26" s="56"/>
      <c r="F26" s="56"/>
      <c r="G26" s="56"/>
      <c r="H26" s="56"/>
      <c r="I26" s="56"/>
    </row>
    <row r="27" spans="1:57" ht="19.5" customHeight="1" x14ac:dyDescent="0.25">
      <c r="A27" s="125" t="s">
        <v>73</v>
      </c>
      <c r="B27" s="125"/>
      <c r="C27" s="125"/>
      <c r="D27" s="125"/>
      <c r="E27" s="125"/>
      <c r="F27" s="125"/>
      <c r="G27" s="140"/>
      <c r="H27" s="125"/>
      <c r="I27" s="125"/>
      <c r="BA27" s="62"/>
      <c r="BB27" s="62"/>
      <c r="BC27" s="62"/>
      <c r="BD27" s="62"/>
      <c r="BE27" s="62"/>
    </row>
    <row r="28" spans="1:57" ht="13.5" thickBot="1" x14ac:dyDescent="0.25"/>
    <row r="29" spans="1:57" x14ac:dyDescent="0.2">
      <c r="A29" s="91" t="s">
        <v>74</v>
      </c>
      <c r="B29" s="92"/>
      <c r="C29" s="92"/>
      <c r="D29" s="141"/>
      <c r="E29" s="142" t="s">
        <v>75</v>
      </c>
      <c r="F29" s="143" t="s">
        <v>12</v>
      </c>
      <c r="G29" s="144" t="s">
        <v>76</v>
      </c>
      <c r="H29" s="145"/>
      <c r="I29" s="146" t="s">
        <v>75</v>
      </c>
    </row>
    <row r="30" spans="1:57" x14ac:dyDescent="0.2">
      <c r="A30" s="85" t="s">
        <v>135</v>
      </c>
      <c r="B30" s="76"/>
      <c r="C30" s="76"/>
      <c r="D30" s="147"/>
      <c r="E30" s="148"/>
      <c r="F30" s="149"/>
      <c r="G30" s="150">
        <v>0</v>
      </c>
      <c r="H30" s="151"/>
      <c r="I30" s="152">
        <f t="shared" ref="I30:I37" si="0">E30+F30*G30/100</f>
        <v>0</v>
      </c>
      <c r="BA30" s="1">
        <v>0</v>
      </c>
    </row>
    <row r="31" spans="1:57" x14ac:dyDescent="0.2">
      <c r="A31" s="85" t="s">
        <v>136</v>
      </c>
      <c r="B31" s="76"/>
      <c r="C31" s="76"/>
      <c r="D31" s="147"/>
      <c r="E31" s="148"/>
      <c r="F31" s="149"/>
      <c r="G31" s="150">
        <v>0</v>
      </c>
      <c r="H31" s="151"/>
      <c r="I31" s="152">
        <f t="shared" si="0"/>
        <v>0</v>
      </c>
      <c r="BA31" s="1">
        <v>0</v>
      </c>
    </row>
    <row r="32" spans="1:57" x14ac:dyDescent="0.2">
      <c r="A32" s="85" t="s">
        <v>137</v>
      </c>
      <c r="B32" s="76"/>
      <c r="C32" s="76"/>
      <c r="D32" s="147"/>
      <c r="E32" s="148"/>
      <c r="F32" s="149"/>
      <c r="G32" s="150">
        <v>0</v>
      </c>
      <c r="H32" s="151"/>
      <c r="I32" s="152">
        <f t="shared" si="0"/>
        <v>0</v>
      </c>
      <c r="BA32" s="1">
        <v>0</v>
      </c>
    </row>
    <row r="33" spans="1:53" x14ac:dyDescent="0.2">
      <c r="A33" s="85" t="s">
        <v>138</v>
      </c>
      <c r="B33" s="76"/>
      <c r="C33" s="76"/>
      <c r="D33" s="147"/>
      <c r="E33" s="148"/>
      <c r="F33" s="149"/>
      <c r="G33" s="150">
        <v>0</v>
      </c>
      <c r="H33" s="151"/>
      <c r="I33" s="152">
        <f t="shared" si="0"/>
        <v>0</v>
      </c>
      <c r="BA33" s="1">
        <v>0</v>
      </c>
    </row>
    <row r="34" spans="1:53" x14ac:dyDescent="0.2">
      <c r="A34" s="85" t="s">
        <v>139</v>
      </c>
      <c r="B34" s="76"/>
      <c r="C34" s="76"/>
      <c r="D34" s="147"/>
      <c r="E34" s="148"/>
      <c r="F34" s="149"/>
      <c r="G34" s="150">
        <v>0</v>
      </c>
      <c r="H34" s="151"/>
      <c r="I34" s="152">
        <f t="shared" si="0"/>
        <v>0</v>
      </c>
      <c r="BA34" s="1">
        <v>1</v>
      </c>
    </row>
    <row r="35" spans="1:53" x14ac:dyDescent="0.2">
      <c r="A35" s="85" t="s">
        <v>140</v>
      </c>
      <c r="B35" s="76"/>
      <c r="C35" s="76"/>
      <c r="D35" s="147"/>
      <c r="E35" s="148"/>
      <c r="F35" s="149"/>
      <c r="G35" s="150">
        <v>0</v>
      </c>
      <c r="H35" s="151"/>
      <c r="I35" s="152">
        <f t="shared" si="0"/>
        <v>0</v>
      </c>
      <c r="BA35" s="1">
        <v>1</v>
      </c>
    </row>
    <row r="36" spans="1:53" x14ac:dyDescent="0.2">
      <c r="A36" s="85" t="s">
        <v>141</v>
      </c>
      <c r="B36" s="76"/>
      <c r="C36" s="76"/>
      <c r="D36" s="147"/>
      <c r="E36" s="148"/>
      <c r="F36" s="149"/>
      <c r="G36" s="150">
        <v>0</v>
      </c>
      <c r="H36" s="151"/>
      <c r="I36" s="152">
        <f t="shared" si="0"/>
        <v>0</v>
      </c>
      <c r="BA36" s="1">
        <v>2</v>
      </c>
    </row>
    <row r="37" spans="1:53" x14ac:dyDescent="0.2">
      <c r="A37" s="85" t="s">
        <v>142</v>
      </c>
      <c r="B37" s="76"/>
      <c r="C37" s="76"/>
      <c r="D37" s="147"/>
      <c r="E37" s="148"/>
      <c r="F37" s="149"/>
      <c r="G37" s="150">
        <v>0</v>
      </c>
      <c r="H37" s="151"/>
      <c r="I37" s="152">
        <f t="shared" si="0"/>
        <v>0</v>
      </c>
      <c r="BA37" s="1">
        <v>2</v>
      </c>
    </row>
    <row r="38" spans="1:53" ht="13.5" thickBot="1" x14ac:dyDescent="0.25">
      <c r="A38" s="153"/>
      <c r="B38" s="154" t="s">
        <v>77</v>
      </c>
      <c r="C38" s="155"/>
      <c r="D38" s="156"/>
      <c r="E38" s="157"/>
      <c r="F38" s="158"/>
      <c r="G38" s="158"/>
      <c r="H38" s="334">
        <f>SUM(I30:I37)</f>
        <v>0</v>
      </c>
      <c r="I38" s="335"/>
    </row>
    <row r="40" spans="1:53" x14ac:dyDescent="0.2">
      <c r="B40" s="14"/>
      <c r="F40" s="159"/>
      <c r="G40" s="160"/>
      <c r="H40" s="160"/>
      <c r="I40" s="20"/>
    </row>
    <row r="41" spans="1:53" x14ac:dyDescent="0.2">
      <c r="F41" s="159"/>
      <c r="G41" s="160"/>
      <c r="H41" s="160"/>
      <c r="I41" s="20"/>
    </row>
    <row r="42" spans="1:53" x14ac:dyDescent="0.2">
      <c r="F42" s="159"/>
      <c r="G42" s="160"/>
      <c r="H42" s="160"/>
      <c r="I42" s="20"/>
    </row>
    <row r="43" spans="1:53" x14ac:dyDescent="0.2">
      <c r="F43" s="159"/>
      <c r="G43" s="160"/>
      <c r="H43" s="160"/>
      <c r="I43" s="20"/>
    </row>
    <row r="44" spans="1:53" x14ac:dyDescent="0.2">
      <c r="F44" s="159"/>
      <c r="G44" s="160"/>
      <c r="H44" s="160"/>
      <c r="I44" s="20"/>
    </row>
    <row r="45" spans="1:53" x14ac:dyDescent="0.2">
      <c r="F45" s="159"/>
      <c r="G45" s="160"/>
      <c r="H45" s="160"/>
      <c r="I45" s="20"/>
    </row>
    <row r="46" spans="1:53" x14ac:dyDescent="0.2">
      <c r="F46" s="159"/>
      <c r="G46" s="160"/>
      <c r="H46" s="160"/>
      <c r="I46" s="20"/>
    </row>
    <row r="47" spans="1:53" x14ac:dyDescent="0.2">
      <c r="F47" s="159"/>
      <c r="G47" s="160"/>
      <c r="H47" s="160"/>
      <c r="I47" s="20"/>
    </row>
    <row r="48" spans="1:53" x14ac:dyDescent="0.2">
      <c r="F48" s="159"/>
      <c r="G48" s="160"/>
      <c r="H48" s="160"/>
      <c r="I48" s="20"/>
    </row>
    <row r="49" spans="6:9" x14ac:dyDescent="0.2">
      <c r="F49" s="159"/>
      <c r="G49" s="160"/>
      <c r="H49" s="160"/>
      <c r="I49" s="20"/>
    </row>
    <row r="50" spans="6:9" x14ac:dyDescent="0.2">
      <c r="F50" s="159"/>
      <c r="G50" s="160"/>
      <c r="H50" s="160"/>
      <c r="I50" s="20"/>
    </row>
    <row r="51" spans="6:9" x14ac:dyDescent="0.2">
      <c r="F51" s="159"/>
      <c r="G51" s="160"/>
      <c r="H51" s="160"/>
      <c r="I51" s="20"/>
    </row>
    <row r="52" spans="6:9" x14ac:dyDescent="0.2">
      <c r="F52" s="159"/>
      <c r="G52" s="160"/>
      <c r="H52" s="160"/>
      <c r="I52" s="20"/>
    </row>
    <row r="53" spans="6:9" x14ac:dyDescent="0.2">
      <c r="F53" s="159"/>
      <c r="G53" s="160"/>
      <c r="H53" s="160"/>
      <c r="I53" s="20"/>
    </row>
    <row r="54" spans="6:9" x14ac:dyDescent="0.2">
      <c r="F54" s="159"/>
      <c r="G54" s="160"/>
      <c r="H54" s="160"/>
      <c r="I54" s="20"/>
    </row>
    <row r="55" spans="6:9" x14ac:dyDescent="0.2">
      <c r="F55" s="159"/>
      <c r="G55" s="160"/>
      <c r="H55" s="160"/>
      <c r="I55" s="20"/>
    </row>
    <row r="56" spans="6:9" x14ac:dyDescent="0.2">
      <c r="F56" s="159"/>
      <c r="G56" s="160"/>
      <c r="H56" s="160"/>
      <c r="I56" s="20"/>
    </row>
    <row r="57" spans="6:9" x14ac:dyDescent="0.2">
      <c r="F57" s="159"/>
      <c r="G57" s="160"/>
      <c r="H57" s="160"/>
      <c r="I57" s="20"/>
    </row>
    <row r="58" spans="6:9" x14ac:dyDescent="0.2">
      <c r="F58" s="159"/>
      <c r="G58" s="160"/>
      <c r="H58" s="160"/>
      <c r="I58" s="20"/>
    </row>
    <row r="59" spans="6:9" x14ac:dyDescent="0.2">
      <c r="F59" s="159"/>
      <c r="G59" s="160"/>
      <c r="H59" s="160"/>
      <c r="I59" s="20"/>
    </row>
    <row r="60" spans="6:9" x14ac:dyDescent="0.2">
      <c r="F60" s="159"/>
      <c r="G60" s="160"/>
      <c r="H60" s="160"/>
      <c r="I60" s="20"/>
    </row>
    <row r="61" spans="6:9" x14ac:dyDescent="0.2">
      <c r="F61" s="159"/>
      <c r="G61" s="160"/>
      <c r="H61" s="160"/>
      <c r="I61" s="20"/>
    </row>
    <row r="62" spans="6:9" x14ac:dyDescent="0.2">
      <c r="F62" s="159"/>
      <c r="G62" s="160"/>
      <c r="H62" s="160"/>
      <c r="I62" s="20"/>
    </row>
    <row r="63" spans="6:9" x14ac:dyDescent="0.2">
      <c r="F63" s="159"/>
      <c r="G63" s="160"/>
      <c r="H63" s="160"/>
      <c r="I63" s="20"/>
    </row>
    <row r="64" spans="6:9" x14ac:dyDescent="0.2">
      <c r="F64" s="159"/>
      <c r="G64" s="160"/>
      <c r="H64" s="160"/>
      <c r="I64" s="20"/>
    </row>
    <row r="65" spans="6:9" x14ac:dyDescent="0.2">
      <c r="F65" s="159"/>
      <c r="G65" s="160"/>
      <c r="H65" s="160"/>
      <c r="I65" s="20"/>
    </row>
    <row r="66" spans="6:9" x14ac:dyDescent="0.2">
      <c r="F66" s="159"/>
      <c r="G66" s="160"/>
      <c r="H66" s="160"/>
      <c r="I66" s="20"/>
    </row>
    <row r="67" spans="6:9" x14ac:dyDescent="0.2">
      <c r="F67" s="159"/>
      <c r="G67" s="160"/>
      <c r="H67" s="160"/>
      <c r="I67" s="20"/>
    </row>
    <row r="68" spans="6:9" x14ac:dyDescent="0.2">
      <c r="F68" s="159"/>
      <c r="G68" s="160"/>
      <c r="H68" s="160"/>
      <c r="I68" s="20"/>
    </row>
    <row r="69" spans="6:9" x14ac:dyDescent="0.2">
      <c r="F69" s="159"/>
      <c r="G69" s="160"/>
      <c r="H69" s="160"/>
      <c r="I69" s="20"/>
    </row>
    <row r="70" spans="6:9" x14ac:dyDescent="0.2">
      <c r="F70" s="159"/>
      <c r="G70" s="160"/>
      <c r="H70" s="160"/>
      <c r="I70" s="20"/>
    </row>
    <row r="71" spans="6:9" x14ac:dyDescent="0.2">
      <c r="F71" s="159"/>
      <c r="G71" s="160"/>
      <c r="H71" s="160"/>
      <c r="I71" s="20"/>
    </row>
    <row r="72" spans="6:9" x14ac:dyDescent="0.2">
      <c r="F72" s="159"/>
      <c r="G72" s="160"/>
      <c r="H72" s="160"/>
      <c r="I72" s="20"/>
    </row>
    <row r="73" spans="6:9" x14ac:dyDescent="0.2">
      <c r="F73" s="159"/>
      <c r="G73" s="160"/>
      <c r="H73" s="160"/>
      <c r="I73" s="20"/>
    </row>
    <row r="74" spans="6:9" x14ac:dyDescent="0.2">
      <c r="F74" s="159"/>
      <c r="G74" s="160"/>
      <c r="H74" s="160"/>
      <c r="I74" s="20"/>
    </row>
    <row r="75" spans="6:9" x14ac:dyDescent="0.2">
      <c r="F75" s="159"/>
      <c r="G75" s="160"/>
      <c r="H75" s="160"/>
      <c r="I75" s="20"/>
    </row>
    <row r="76" spans="6:9" x14ac:dyDescent="0.2">
      <c r="F76" s="159"/>
      <c r="G76" s="160"/>
      <c r="H76" s="160"/>
      <c r="I76" s="20"/>
    </row>
    <row r="77" spans="6:9" x14ac:dyDescent="0.2">
      <c r="F77" s="159"/>
      <c r="G77" s="160"/>
      <c r="H77" s="160"/>
      <c r="I77" s="20"/>
    </row>
    <row r="78" spans="6:9" x14ac:dyDescent="0.2">
      <c r="F78" s="159"/>
      <c r="G78" s="160"/>
      <c r="H78" s="160"/>
      <c r="I78" s="20"/>
    </row>
    <row r="79" spans="6:9" x14ac:dyDescent="0.2">
      <c r="F79" s="159"/>
      <c r="G79" s="160"/>
      <c r="H79" s="160"/>
      <c r="I79" s="20"/>
    </row>
    <row r="80" spans="6:9" x14ac:dyDescent="0.2">
      <c r="F80" s="159"/>
      <c r="G80" s="160"/>
      <c r="H80" s="160"/>
      <c r="I80" s="20"/>
    </row>
    <row r="81" spans="6:9" x14ac:dyDescent="0.2">
      <c r="F81" s="159"/>
      <c r="G81" s="160"/>
      <c r="H81" s="160"/>
      <c r="I81" s="20"/>
    </row>
    <row r="82" spans="6:9" x14ac:dyDescent="0.2">
      <c r="F82" s="159"/>
      <c r="G82" s="160"/>
      <c r="H82" s="160"/>
      <c r="I82" s="20"/>
    </row>
    <row r="83" spans="6:9" x14ac:dyDescent="0.2">
      <c r="F83" s="159"/>
      <c r="G83" s="160"/>
      <c r="H83" s="160"/>
      <c r="I83" s="20"/>
    </row>
    <row r="84" spans="6:9" x14ac:dyDescent="0.2">
      <c r="F84" s="159"/>
      <c r="G84" s="160"/>
      <c r="H84" s="160"/>
      <c r="I84" s="20"/>
    </row>
    <row r="85" spans="6:9" x14ac:dyDescent="0.2">
      <c r="F85" s="159"/>
      <c r="G85" s="160"/>
      <c r="H85" s="160"/>
      <c r="I85" s="20"/>
    </row>
    <row r="86" spans="6:9" x14ac:dyDescent="0.2">
      <c r="F86" s="159"/>
      <c r="G86" s="160"/>
      <c r="H86" s="160"/>
      <c r="I86" s="20"/>
    </row>
    <row r="87" spans="6:9" x14ac:dyDescent="0.2">
      <c r="F87" s="159"/>
      <c r="G87" s="160"/>
      <c r="H87" s="160"/>
      <c r="I87" s="20"/>
    </row>
    <row r="88" spans="6:9" x14ac:dyDescent="0.2">
      <c r="F88" s="159"/>
      <c r="G88" s="160"/>
      <c r="H88" s="160"/>
      <c r="I88" s="20"/>
    </row>
    <row r="89" spans="6:9" x14ac:dyDescent="0.2">
      <c r="F89" s="159"/>
      <c r="G89" s="160"/>
      <c r="H89" s="160"/>
      <c r="I89" s="20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1"/>
  <dimension ref="A1:CB214"/>
  <sheetViews>
    <sheetView showGridLines="0" showZeros="0" tabSelected="1" topLeftCell="A103" zoomScaleNormal="100" zoomScaleSheetLayoutView="100" workbookViewId="0">
      <selection activeCell="F135" sqref="F135"/>
    </sheetView>
  </sheetViews>
  <sheetFormatPr defaultRowHeight="12.75" x14ac:dyDescent="0.2"/>
  <cols>
    <col min="1" max="1" width="4.42578125" style="161" customWidth="1"/>
    <col min="2" max="2" width="11.5703125" style="161" customWidth="1"/>
    <col min="3" max="3" width="40.42578125" style="161" customWidth="1"/>
    <col min="4" max="4" width="5.5703125" style="161" customWidth="1"/>
    <col min="5" max="5" width="8.5703125" style="171" customWidth="1"/>
    <col min="6" max="6" width="9.85546875" style="161" customWidth="1"/>
    <col min="7" max="7" width="13.85546875" style="161" customWidth="1"/>
    <col min="8" max="8" width="11.7109375" style="161" hidden="1" customWidth="1"/>
    <col min="9" max="9" width="11.5703125" style="161" hidden="1" customWidth="1"/>
    <col min="10" max="10" width="11" style="161" hidden="1" customWidth="1"/>
    <col min="11" max="11" width="10.42578125" style="161" hidden="1" customWidth="1"/>
    <col min="12" max="12" width="29.85546875" style="161" customWidth="1"/>
    <col min="13" max="13" width="45.28515625" style="161" customWidth="1"/>
    <col min="14" max="16384" width="9.140625" style="161"/>
  </cols>
  <sheetData>
    <row r="1" spans="1:80" ht="15.75" x14ac:dyDescent="0.25">
      <c r="A1" s="339" t="s">
        <v>96</v>
      </c>
      <c r="B1" s="339"/>
      <c r="C1" s="339"/>
      <c r="D1" s="339"/>
      <c r="E1" s="339"/>
      <c r="F1" s="339"/>
      <c r="G1" s="339"/>
    </row>
    <row r="2" spans="1:80" ht="14.25" customHeight="1" thickBot="1" x14ac:dyDescent="0.25">
      <c r="B2" s="162"/>
      <c r="C2" s="163"/>
      <c r="D2" s="163"/>
      <c r="E2" s="164"/>
      <c r="F2" s="163"/>
      <c r="G2" s="163"/>
    </row>
    <row r="3" spans="1:80" ht="13.5" thickTop="1" x14ac:dyDescent="0.2">
      <c r="A3" s="327" t="s">
        <v>2</v>
      </c>
      <c r="B3" s="328"/>
      <c r="C3" s="115" t="s">
        <v>99</v>
      </c>
      <c r="D3" s="165"/>
      <c r="E3" s="166" t="s">
        <v>78</v>
      </c>
      <c r="F3" s="167" t="str">
        <f>'SO 04.4_PPK_10_Větrná_Rek'!H1</f>
        <v>51-2017</v>
      </c>
      <c r="G3" s="168"/>
    </row>
    <row r="4" spans="1:80" ht="13.5" thickBot="1" x14ac:dyDescent="0.25">
      <c r="A4" s="340" t="s">
        <v>69</v>
      </c>
      <c r="B4" s="330"/>
      <c r="C4" s="121" t="s">
        <v>387</v>
      </c>
      <c r="D4" s="169"/>
      <c r="E4" s="341" t="str">
        <f>'SO 04.4_PPK_10_Větrná_Rek'!G2</f>
        <v>Lokalita Uherský Brod -východ</v>
      </c>
      <c r="F4" s="342"/>
      <c r="G4" s="343"/>
    </row>
    <row r="5" spans="1:80" ht="13.5" thickTop="1" x14ac:dyDescent="0.2">
      <c r="A5" s="170"/>
      <c r="G5" s="172"/>
    </row>
    <row r="6" spans="1:80" ht="27" customHeight="1" x14ac:dyDescent="0.2">
      <c r="A6" s="173" t="s">
        <v>79</v>
      </c>
      <c r="B6" s="174" t="s">
        <v>80</v>
      </c>
      <c r="C6" s="174" t="s">
        <v>81</v>
      </c>
      <c r="D6" s="174" t="s">
        <v>82</v>
      </c>
      <c r="E6" s="175" t="s">
        <v>83</v>
      </c>
      <c r="F6" s="174" t="s">
        <v>84</v>
      </c>
      <c r="G6" s="176" t="s">
        <v>85</v>
      </c>
      <c r="H6" s="177" t="s">
        <v>86</v>
      </c>
      <c r="I6" s="177" t="s">
        <v>87</v>
      </c>
      <c r="J6" s="177" t="s">
        <v>88</v>
      </c>
      <c r="K6" s="177" t="s">
        <v>89</v>
      </c>
    </row>
    <row r="7" spans="1:80" x14ac:dyDescent="0.2">
      <c r="A7" s="178" t="s">
        <v>90</v>
      </c>
      <c r="B7" s="179" t="s">
        <v>91</v>
      </c>
      <c r="C7" s="180" t="s">
        <v>92</v>
      </c>
      <c r="D7" s="181"/>
      <c r="E7" s="182"/>
      <c r="F7" s="182"/>
      <c r="G7" s="183"/>
      <c r="H7" s="184"/>
      <c r="I7" s="185"/>
      <c r="J7" s="186"/>
      <c r="K7" s="187"/>
      <c r="O7" s="188">
        <v>1</v>
      </c>
    </row>
    <row r="8" spans="1:80" x14ac:dyDescent="0.2">
      <c r="A8" s="189">
        <v>1</v>
      </c>
      <c r="B8" s="190" t="s">
        <v>147</v>
      </c>
      <c r="C8" s="191" t="s">
        <v>148</v>
      </c>
      <c r="D8" s="192" t="s">
        <v>145</v>
      </c>
      <c r="E8" s="193">
        <v>8</v>
      </c>
      <c r="F8" s="193">
        <v>0</v>
      </c>
      <c r="G8" s="194">
        <f>E8*F8</f>
        <v>0</v>
      </c>
      <c r="H8" s="195">
        <v>0</v>
      </c>
      <c r="I8" s="196">
        <f>E8*H8</f>
        <v>0</v>
      </c>
      <c r="J8" s="195">
        <v>0</v>
      </c>
      <c r="K8" s="196">
        <f>E8*J8</f>
        <v>0</v>
      </c>
      <c r="O8" s="188">
        <v>2</v>
      </c>
      <c r="AA8" s="161">
        <v>1</v>
      </c>
      <c r="AB8" s="161">
        <v>1</v>
      </c>
      <c r="AC8" s="161">
        <v>1</v>
      </c>
      <c r="AZ8" s="161">
        <v>1</v>
      </c>
      <c r="BA8" s="161">
        <f>IF(AZ8=1,G8,0)</f>
        <v>0</v>
      </c>
      <c r="BB8" s="161">
        <f>IF(AZ8=2,G8,0)</f>
        <v>0</v>
      </c>
      <c r="BC8" s="161">
        <f>IF(AZ8=3,G8,0)</f>
        <v>0</v>
      </c>
      <c r="BD8" s="161">
        <f>IF(AZ8=4,G8,0)</f>
        <v>0</v>
      </c>
      <c r="BE8" s="161">
        <f>IF(AZ8=5,G8,0)</f>
        <v>0</v>
      </c>
      <c r="CA8" s="188">
        <v>1</v>
      </c>
      <c r="CB8" s="188">
        <v>1</v>
      </c>
    </row>
    <row r="9" spans="1:80" x14ac:dyDescent="0.2">
      <c r="A9" s="197"/>
      <c r="B9" s="201"/>
      <c r="C9" s="344" t="s">
        <v>388</v>
      </c>
      <c r="D9" s="345"/>
      <c r="E9" s="202">
        <v>8</v>
      </c>
      <c r="F9" s="203"/>
      <c r="G9" s="204"/>
      <c r="H9" s="205"/>
      <c r="I9" s="199"/>
      <c r="J9" s="206"/>
      <c r="K9" s="199"/>
      <c r="M9" s="200" t="s">
        <v>388</v>
      </c>
      <c r="O9" s="188"/>
    </row>
    <row r="10" spans="1:80" x14ac:dyDescent="0.2">
      <c r="A10" s="189">
        <v>2</v>
      </c>
      <c r="B10" s="190" t="s">
        <v>149</v>
      </c>
      <c r="C10" s="191" t="s">
        <v>150</v>
      </c>
      <c r="D10" s="192" t="s">
        <v>145</v>
      </c>
      <c r="E10" s="193">
        <v>3.4249999999999998</v>
      </c>
      <c r="F10" s="193">
        <v>0</v>
      </c>
      <c r="G10" s="194">
        <f>E10*F10</f>
        <v>0</v>
      </c>
      <c r="H10" s="195">
        <v>0</v>
      </c>
      <c r="I10" s="196">
        <f>E10*H10</f>
        <v>0</v>
      </c>
      <c r="J10" s="195">
        <v>0</v>
      </c>
      <c r="K10" s="196">
        <f>E10*J10</f>
        <v>0</v>
      </c>
      <c r="O10" s="188">
        <v>2</v>
      </c>
      <c r="AA10" s="161">
        <v>1</v>
      </c>
      <c r="AB10" s="161">
        <v>1</v>
      </c>
      <c r="AC10" s="161">
        <v>1</v>
      </c>
      <c r="AZ10" s="161">
        <v>1</v>
      </c>
      <c r="BA10" s="161">
        <f>IF(AZ10=1,G10,0)</f>
        <v>0</v>
      </c>
      <c r="BB10" s="161">
        <f>IF(AZ10=2,G10,0)</f>
        <v>0</v>
      </c>
      <c r="BC10" s="161">
        <f>IF(AZ10=3,G10,0)</f>
        <v>0</v>
      </c>
      <c r="BD10" s="161">
        <f>IF(AZ10=4,G10,0)</f>
        <v>0</v>
      </c>
      <c r="BE10" s="161">
        <f>IF(AZ10=5,G10,0)</f>
        <v>0</v>
      </c>
      <c r="CA10" s="188">
        <v>1</v>
      </c>
      <c r="CB10" s="188">
        <v>1</v>
      </c>
    </row>
    <row r="11" spans="1:80" x14ac:dyDescent="0.2">
      <c r="A11" s="197"/>
      <c r="B11" s="201"/>
      <c r="C11" s="344" t="s">
        <v>305</v>
      </c>
      <c r="D11" s="345"/>
      <c r="E11" s="202">
        <v>3.4249999999999998</v>
      </c>
      <c r="F11" s="203"/>
      <c r="G11" s="204"/>
      <c r="H11" s="205"/>
      <c r="I11" s="199"/>
      <c r="J11" s="206"/>
      <c r="K11" s="199"/>
      <c r="M11" s="200" t="s">
        <v>305</v>
      </c>
      <c r="O11" s="188"/>
    </row>
    <row r="12" spans="1:80" ht="22.5" x14ac:dyDescent="0.2">
      <c r="A12" s="189">
        <v>3</v>
      </c>
      <c r="B12" s="190" t="s">
        <v>151</v>
      </c>
      <c r="C12" s="191" t="s">
        <v>152</v>
      </c>
      <c r="D12" s="192" t="s">
        <v>145</v>
      </c>
      <c r="E12" s="193">
        <v>0.25</v>
      </c>
      <c r="F12" s="193">
        <v>0</v>
      </c>
      <c r="G12" s="194">
        <f>E12*F12</f>
        <v>0</v>
      </c>
      <c r="H12" s="195">
        <v>0</v>
      </c>
      <c r="I12" s="196">
        <f>E12*H12</f>
        <v>0</v>
      </c>
      <c r="J12" s="195">
        <v>0</v>
      </c>
      <c r="K12" s="196">
        <f>E12*J12</f>
        <v>0</v>
      </c>
      <c r="O12" s="188">
        <v>2</v>
      </c>
      <c r="AA12" s="161">
        <v>1</v>
      </c>
      <c r="AB12" s="161">
        <v>1</v>
      </c>
      <c r="AC12" s="161">
        <v>1</v>
      </c>
      <c r="AZ12" s="161">
        <v>1</v>
      </c>
      <c r="BA12" s="161">
        <f>IF(AZ12=1,G12,0)</f>
        <v>0</v>
      </c>
      <c r="BB12" s="161">
        <f>IF(AZ12=2,G12,0)</f>
        <v>0</v>
      </c>
      <c r="BC12" s="161">
        <f>IF(AZ12=3,G12,0)</f>
        <v>0</v>
      </c>
      <c r="BD12" s="161">
        <f>IF(AZ12=4,G12,0)</f>
        <v>0</v>
      </c>
      <c r="BE12" s="161">
        <f>IF(AZ12=5,G12,0)</f>
        <v>0</v>
      </c>
      <c r="CA12" s="188">
        <v>1</v>
      </c>
      <c r="CB12" s="188">
        <v>1</v>
      </c>
    </row>
    <row r="13" spans="1:80" x14ac:dyDescent="0.2">
      <c r="A13" s="189">
        <v>4</v>
      </c>
      <c r="B13" s="190" t="s">
        <v>153</v>
      </c>
      <c r="C13" s="191" t="s">
        <v>154</v>
      </c>
      <c r="D13" s="192" t="s">
        <v>145</v>
      </c>
      <c r="E13" s="193">
        <v>25.344999999999999</v>
      </c>
      <c r="F13" s="193">
        <v>0</v>
      </c>
      <c r="G13" s="194">
        <f>E13*F13</f>
        <v>0</v>
      </c>
      <c r="H13" s="195">
        <v>0</v>
      </c>
      <c r="I13" s="196">
        <f>E13*H13</f>
        <v>0</v>
      </c>
      <c r="J13" s="195">
        <v>0</v>
      </c>
      <c r="K13" s="196">
        <f>E13*J13</f>
        <v>0</v>
      </c>
      <c r="O13" s="188">
        <v>2</v>
      </c>
      <c r="AA13" s="161">
        <v>1</v>
      </c>
      <c r="AB13" s="161">
        <v>1</v>
      </c>
      <c r="AC13" s="161">
        <v>1</v>
      </c>
      <c r="AZ13" s="161">
        <v>1</v>
      </c>
      <c r="BA13" s="161">
        <f>IF(AZ13=1,G13,0)</f>
        <v>0</v>
      </c>
      <c r="BB13" s="161">
        <f>IF(AZ13=2,G13,0)</f>
        <v>0</v>
      </c>
      <c r="BC13" s="161">
        <f>IF(AZ13=3,G13,0)</f>
        <v>0</v>
      </c>
      <c r="BD13" s="161">
        <f>IF(AZ13=4,G13,0)</f>
        <v>0</v>
      </c>
      <c r="BE13" s="161">
        <f>IF(AZ13=5,G13,0)</f>
        <v>0</v>
      </c>
      <c r="CA13" s="188">
        <v>1</v>
      </c>
      <c r="CB13" s="188">
        <v>1</v>
      </c>
    </row>
    <row r="14" spans="1:80" x14ac:dyDescent="0.2">
      <c r="A14" s="197"/>
      <c r="B14" s="198"/>
      <c r="C14" s="336" t="s">
        <v>155</v>
      </c>
      <c r="D14" s="337"/>
      <c r="E14" s="337"/>
      <c r="F14" s="337"/>
      <c r="G14" s="338"/>
      <c r="I14" s="199"/>
      <c r="K14" s="199"/>
      <c r="L14" s="200" t="s">
        <v>155</v>
      </c>
      <c r="O14" s="188">
        <v>3</v>
      </c>
    </row>
    <row r="15" spans="1:80" x14ac:dyDescent="0.2">
      <c r="A15" s="197"/>
      <c r="B15" s="198"/>
      <c r="C15" s="336" t="s">
        <v>156</v>
      </c>
      <c r="D15" s="337"/>
      <c r="E15" s="337"/>
      <c r="F15" s="337"/>
      <c r="G15" s="338"/>
      <c r="I15" s="199"/>
      <c r="K15" s="199"/>
      <c r="L15" s="200" t="s">
        <v>156</v>
      </c>
      <c r="O15" s="188">
        <v>3</v>
      </c>
    </row>
    <row r="16" spans="1:80" x14ac:dyDescent="0.2">
      <c r="A16" s="197"/>
      <c r="B16" s="201"/>
      <c r="C16" s="346" t="s">
        <v>157</v>
      </c>
      <c r="D16" s="345"/>
      <c r="E16" s="227">
        <v>0</v>
      </c>
      <c r="F16" s="203"/>
      <c r="G16" s="204"/>
      <c r="H16" s="205"/>
      <c r="I16" s="199"/>
      <c r="J16" s="206"/>
      <c r="K16" s="199"/>
      <c r="M16" s="200" t="s">
        <v>157</v>
      </c>
      <c r="O16" s="188"/>
    </row>
    <row r="17" spans="1:80" x14ac:dyDescent="0.2">
      <c r="A17" s="197"/>
      <c r="B17" s="201"/>
      <c r="C17" s="346" t="s">
        <v>314</v>
      </c>
      <c r="D17" s="345"/>
      <c r="E17" s="227">
        <v>54.115000000000002</v>
      </c>
      <c r="F17" s="203"/>
      <c r="G17" s="204"/>
      <c r="H17" s="205"/>
      <c r="I17" s="199"/>
      <c r="J17" s="206"/>
      <c r="K17" s="199"/>
      <c r="M17" s="200" t="s">
        <v>314</v>
      </c>
      <c r="O17" s="188"/>
    </row>
    <row r="18" spans="1:80" x14ac:dyDescent="0.2">
      <c r="A18" s="197"/>
      <c r="B18" s="201"/>
      <c r="C18" s="346" t="s">
        <v>389</v>
      </c>
      <c r="D18" s="345"/>
      <c r="E18" s="227">
        <v>-3.4249999999999998</v>
      </c>
      <c r="F18" s="203"/>
      <c r="G18" s="204"/>
      <c r="H18" s="205"/>
      <c r="I18" s="199"/>
      <c r="J18" s="206"/>
      <c r="K18" s="199"/>
      <c r="M18" s="200" t="s">
        <v>389</v>
      </c>
      <c r="O18" s="188"/>
    </row>
    <row r="19" spans="1:80" x14ac:dyDescent="0.2">
      <c r="A19" s="197"/>
      <c r="B19" s="201"/>
      <c r="C19" s="346" t="s">
        <v>158</v>
      </c>
      <c r="D19" s="345"/>
      <c r="E19" s="227">
        <v>50.690000000000005</v>
      </c>
      <c r="F19" s="203"/>
      <c r="G19" s="204"/>
      <c r="H19" s="205"/>
      <c r="I19" s="199"/>
      <c r="J19" s="206"/>
      <c r="K19" s="199"/>
      <c r="M19" s="200" t="s">
        <v>158</v>
      </c>
      <c r="O19" s="188"/>
    </row>
    <row r="20" spans="1:80" x14ac:dyDescent="0.2">
      <c r="A20" s="197"/>
      <c r="B20" s="201"/>
      <c r="C20" s="344" t="s">
        <v>390</v>
      </c>
      <c r="D20" s="345"/>
      <c r="E20" s="202">
        <v>25.344999999999999</v>
      </c>
      <c r="F20" s="203"/>
      <c r="G20" s="204"/>
      <c r="H20" s="205"/>
      <c r="I20" s="199"/>
      <c r="J20" s="206"/>
      <c r="K20" s="199"/>
      <c r="M20" s="200" t="s">
        <v>390</v>
      </c>
      <c r="O20" s="188"/>
    </row>
    <row r="21" spans="1:80" x14ac:dyDescent="0.2">
      <c r="A21" s="189">
        <v>5</v>
      </c>
      <c r="B21" s="190" t="s">
        <v>159</v>
      </c>
      <c r="C21" s="191" t="s">
        <v>160</v>
      </c>
      <c r="D21" s="192" t="s">
        <v>145</v>
      </c>
      <c r="E21" s="193">
        <v>25.344999999999999</v>
      </c>
      <c r="F21" s="193">
        <v>0</v>
      </c>
      <c r="G21" s="194">
        <f>E21*F21</f>
        <v>0</v>
      </c>
      <c r="H21" s="195">
        <v>0</v>
      </c>
      <c r="I21" s="196">
        <f>E21*H21</f>
        <v>0</v>
      </c>
      <c r="J21" s="195">
        <v>0</v>
      </c>
      <c r="K21" s="196">
        <f>E21*J21</f>
        <v>0</v>
      </c>
      <c r="O21" s="188">
        <v>2</v>
      </c>
      <c r="AA21" s="161">
        <v>1</v>
      </c>
      <c r="AB21" s="161">
        <v>1</v>
      </c>
      <c r="AC21" s="161">
        <v>1</v>
      </c>
      <c r="AZ21" s="161">
        <v>1</v>
      </c>
      <c r="BA21" s="161">
        <f>IF(AZ21=1,G21,0)</f>
        <v>0</v>
      </c>
      <c r="BB21" s="161">
        <f>IF(AZ21=2,G21,0)</f>
        <v>0</v>
      </c>
      <c r="BC21" s="161">
        <f>IF(AZ21=3,G21,0)</f>
        <v>0</v>
      </c>
      <c r="BD21" s="161">
        <f>IF(AZ21=4,G21,0)</f>
        <v>0</v>
      </c>
      <c r="BE21" s="161">
        <f>IF(AZ21=5,G21,0)</f>
        <v>0</v>
      </c>
      <c r="CA21" s="188">
        <v>1</v>
      </c>
      <c r="CB21" s="188">
        <v>1</v>
      </c>
    </row>
    <row r="22" spans="1:80" x14ac:dyDescent="0.2">
      <c r="A22" s="189">
        <v>6</v>
      </c>
      <c r="B22" s="190" t="s">
        <v>161</v>
      </c>
      <c r="C22" s="191" t="s">
        <v>162</v>
      </c>
      <c r="D22" s="192" t="s">
        <v>145</v>
      </c>
      <c r="E22" s="193">
        <v>1.7124999999999999</v>
      </c>
      <c r="F22" s="193">
        <v>0</v>
      </c>
      <c r="G22" s="194">
        <f>E22*F22</f>
        <v>0</v>
      </c>
      <c r="H22" s="195">
        <v>0</v>
      </c>
      <c r="I22" s="196">
        <f>E22*H22</f>
        <v>0</v>
      </c>
      <c r="J22" s="195">
        <v>0</v>
      </c>
      <c r="K22" s="196">
        <f>E22*J22</f>
        <v>0</v>
      </c>
      <c r="O22" s="188">
        <v>2</v>
      </c>
      <c r="AA22" s="161">
        <v>1</v>
      </c>
      <c r="AB22" s="161">
        <v>1</v>
      </c>
      <c r="AC22" s="161">
        <v>1</v>
      </c>
      <c r="AZ22" s="161">
        <v>1</v>
      </c>
      <c r="BA22" s="161">
        <f>IF(AZ22=1,G22,0)</f>
        <v>0</v>
      </c>
      <c r="BB22" s="161">
        <f>IF(AZ22=2,G22,0)</f>
        <v>0</v>
      </c>
      <c r="BC22" s="161">
        <f>IF(AZ22=3,G22,0)</f>
        <v>0</v>
      </c>
      <c r="BD22" s="161">
        <f>IF(AZ22=4,G22,0)</f>
        <v>0</v>
      </c>
      <c r="BE22" s="161">
        <f>IF(AZ22=5,G22,0)</f>
        <v>0</v>
      </c>
      <c r="CA22" s="188">
        <v>1</v>
      </c>
      <c r="CB22" s="188">
        <v>1</v>
      </c>
    </row>
    <row r="23" spans="1:80" x14ac:dyDescent="0.2">
      <c r="A23" s="197"/>
      <c r="B23" s="201"/>
      <c r="C23" s="344" t="s">
        <v>391</v>
      </c>
      <c r="D23" s="345"/>
      <c r="E23" s="202">
        <v>1.7124999999999999</v>
      </c>
      <c r="F23" s="203"/>
      <c r="G23" s="204"/>
      <c r="H23" s="205"/>
      <c r="I23" s="199"/>
      <c r="J23" s="206"/>
      <c r="K23" s="199"/>
      <c r="M23" s="200" t="s">
        <v>391</v>
      </c>
      <c r="O23" s="188"/>
    </row>
    <row r="24" spans="1:80" x14ac:dyDescent="0.2">
      <c r="A24" s="189">
        <v>7</v>
      </c>
      <c r="B24" s="190" t="s">
        <v>163</v>
      </c>
      <c r="C24" s="191" t="s">
        <v>164</v>
      </c>
      <c r="D24" s="192" t="s">
        <v>145</v>
      </c>
      <c r="E24" s="193">
        <v>1.7124999999999999</v>
      </c>
      <c r="F24" s="193">
        <v>0</v>
      </c>
      <c r="G24" s="194">
        <f>E24*F24</f>
        <v>0</v>
      </c>
      <c r="H24" s="195">
        <v>0</v>
      </c>
      <c r="I24" s="196">
        <f>E24*H24</f>
        <v>0</v>
      </c>
      <c r="J24" s="195">
        <v>0</v>
      </c>
      <c r="K24" s="196">
        <f>E24*J24</f>
        <v>0</v>
      </c>
      <c r="O24" s="188">
        <v>2</v>
      </c>
      <c r="AA24" s="161">
        <v>1</v>
      </c>
      <c r="AB24" s="161">
        <v>1</v>
      </c>
      <c r="AC24" s="161">
        <v>1</v>
      </c>
      <c r="AZ24" s="161">
        <v>1</v>
      </c>
      <c r="BA24" s="161">
        <f>IF(AZ24=1,G24,0)</f>
        <v>0</v>
      </c>
      <c r="BB24" s="161">
        <f>IF(AZ24=2,G24,0)</f>
        <v>0</v>
      </c>
      <c r="BC24" s="161">
        <f>IF(AZ24=3,G24,0)</f>
        <v>0</v>
      </c>
      <c r="BD24" s="161">
        <f>IF(AZ24=4,G24,0)</f>
        <v>0</v>
      </c>
      <c r="BE24" s="161">
        <f>IF(AZ24=5,G24,0)</f>
        <v>0</v>
      </c>
      <c r="CA24" s="188">
        <v>1</v>
      </c>
      <c r="CB24" s="188">
        <v>1</v>
      </c>
    </row>
    <row r="25" spans="1:80" x14ac:dyDescent="0.2">
      <c r="A25" s="197"/>
      <c r="B25" s="201"/>
      <c r="C25" s="344" t="s">
        <v>391</v>
      </c>
      <c r="D25" s="345"/>
      <c r="E25" s="202">
        <v>1.7124999999999999</v>
      </c>
      <c r="F25" s="203"/>
      <c r="G25" s="204"/>
      <c r="H25" s="205"/>
      <c r="I25" s="199"/>
      <c r="J25" s="206"/>
      <c r="K25" s="199"/>
      <c r="M25" s="200" t="s">
        <v>391</v>
      </c>
      <c r="O25" s="188"/>
    </row>
    <row r="26" spans="1:80" x14ac:dyDescent="0.2">
      <c r="A26" s="189">
        <v>8</v>
      </c>
      <c r="B26" s="190" t="s">
        <v>165</v>
      </c>
      <c r="C26" s="191" t="s">
        <v>166</v>
      </c>
      <c r="D26" s="192" t="s">
        <v>167</v>
      </c>
      <c r="E26" s="193">
        <v>40.506</v>
      </c>
      <c r="F26" s="193">
        <v>0</v>
      </c>
      <c r="G26" s="194">
        <f>E26*F26</f>
        <v>0</v>
      </c>
      <c r="H26" s="195">
        <v>6.9999999999999999E-4</v>
      </c>
      <c r="I26" s="196">
        <f>E26*H26</f>
        <v>2.83542E-2</v>
      </c>
      <c r="J26" s="195">
        <v>0</v>
      </c>
      <c r="K26" s="196">
        <f>E26*J26</f>
        <v>0</v>
      </c>
      <c r="O26" s="188">
        <v>2</v>
      </c>
      <c r="AA26" s="161">
        <v>1</v>
      </c>
      <c r="AB26" s="161">
        <v>1</v>
      </c>
      <c r="AC26" s="161">
        <v>1</v>
      </c>
      <c r="AZ26" s="161">
        <v>1</v>
      </c>
      <c r="BA26" s="161">
        <f>IF(AZ26=1,G26,0)</f>
        <v>0</v>
      </c>
      <c r="BB26" s="161">
        <f>IF(AZ26=2,G26,0)</f>
        <v>0</v>
      </c>
      <c r="BC26" s="161">
        <f>IF(AZ26=3,G26,0)</f>
        <v>0</v>
      </c>
      <c r="BD26" s="161">
        <f>IF(AZ26=4,G26,0)</f>
        <v>0</v>
      </c>
      <c r="BE26" s="161">
        <f>IF(AZ26=5,G26,0)</f>
        <v>0</v>
      </c>
      <c r="CA26" s="188">
        <v>1</v>
      </c>
      <c r="CB26" s="188">
        <v>1</v>
      </c>
    </row>
    <row r="27" spans="1:80" x14ac:dyDescent="0.2">
      <c r="A27" s="197"/>
      <c r="B27" s="201"/>
      <c r="C27" s="344" t="s">
        <v>306</v>
      </c>
      <c r="D27" s="345"/>
      <c r="E27" s="202">
        <v>40.506</v>
      </c>
      <c r="F27" s="203"/>
      <c r="G27" s="204"/>
      <c r="H27" s="205"/>
      <c r="I27" s="199"/>
      <c r="J27" s="206"/>
      <c r="K27" s="199"/>
      <c r="M27" s="200" t="s">
        <v>306</v>
      </c>
      <c r="O27" s="188"/>
    </row>
    <row r="28" spans="1:80" x14ac:dyDescent="0.2">
      <c r="A28" s="189">
        <v>9</v>
      </c>
      <c r="B28" s="190" t="s">
        <v>168</v>
      </c>
      <c r="C28" s="191" t="s">
        <v>169</v>
      </c>
      <c r="D28" s="192" t="s">
        <v>167</v>
      </c>
      <c r="E28" s="193">
        <v>40.506</v>
      </c>
      <c r="F28" s="193">
        <v>0</v>
      </c>
      <c r="G28" s="194">
        <f>E28*F28</f>
        <v>0</v>
      </c>
      <c r="H28" s="195">
        <v>0</v>
      </c>
      <c r="I28" s="196">
        <f>E28*H28</f>
        <v>0</v>
      </c>
      <c r="J28" s="195">
        <v>0</v>
      </c>
      <c r="K28" s="196">
        <f>E28*J28</f>
        <v>0</v>
      </c>
      <c r="O28" s="188">
        <v>2</v>
      </c>
      <c r="AA28" s="161">
        <v>1</v>
      </c>
      <c r="AB28" s="161">
        <v>1</v>
      </c>
      <c r="AC28" s="161">
        <v>1</v>
      </c>
      <c r="AZ28" s="161">
        <v>1</v>
      </c>
      <c r="BA28" s="161">
        <f>IF(AZ28=1,G28,0)</f>
        <v>0</v>
      </c>
      <c r="BB28" s="161">
        <f>IF(AZ28=2,G28,0)</f>
        <v>0</v>
      </c>
      <c r="BC28" s="161">
        <f>IF(AZ28=3,G28,0)</f>
        <v>0</v>
      </c>
      <c r="BD28" s="161">
        <f>IF(AZ28=4,G28,0)</f>
        <v>0</v>
      </c>
      <c r="BE28" s="161">
        <f>IF(AZ28=5,G28,0)</f>
        <v>0</v>
      </c>
      <c r="CA28" s="188">
        <v>1</v>
      </c>
      <c r="CB28" s="188">
        <v>1</v>
      </c>
    </row>
    <row r="29" spans="1:80" x14ac:dyDescent="0.2">
      <c r="A29" s="189">
        <v>10</v>
      </c>
      <c r="B29" s="190" t="s">
        <v>170</v>
      </c>
      <c r="C29" s="191" t="s">
        <v>171</v>
      </c>
      <c r="D29" s="192" t="s">
        <v>145</v>
      </c>
      <c r="E29" s="193">
        <v>54.115000000000002</v>
      </c>
      <c r="F29" s="193">
        <v>0</v>
      </c>
      <c r="G29" s="194">
        <f>E29*F29</f>
        <v>0</v>
      </c>
      <c r="H29" s="195">
        <v>0</v>
      </c>
      <c r="I29" s="196">
        <f>E29*H29</f>
        <v>0</v>
      </c>
      <c r="J29" s="195">
        <v>0</v>
      </c>
      <c r="K29" s="196">
        <f>E29*J29</f>
        <v>0</v>
      </c>
      <c r="O29" s="188">
        <v>2</v>
      </c>
      <c r="AA29" s="161">
        <v>1</v>
      </c>
      <c r="AB29" s="161">
        <v>1</v>
      </c>
      <c r="AC29" s="161">
        <v>1</v>
      </c>
      <c r="AZ29" s="161">
        <v>1</v>
      </c>
      <c r="BA29" s="161">
        <f>IF(AZ29=1,G29,0)</f>
        <v>0</v>
      </c>
      <c r="BB29" s="161">
        <f>IF(AZ29=2,G29,0)</f>
        <v>0</v>
      </c>
      <c r="BC29" s="161">
        <f>IF(AZ29=3,G29,0)</f>
        <v>0</v>
      </c>
      <c r="BD29" s="161">
        <f>IF(AZ29=4,G29,0)</f>
        <v>0</v>
      </c>
      <c r="BE29" s="161">
        <f>IF(AZ29=5,G29,0)</f>
        <v>0</v>
      </c>
      <c r="CA29" s="188">
        <v>1</v>
      </c>
      <c r="CB29" s="188">
        <v>1</v>
      </c>
    </row>
    <row r="30" spans="1:80" x14ac:dyDescent="0.2">
      <c r="A30" s="197"/>
      <c r="B30" s="201"/>
      <c r="C30" s="344" t="s">
        <v>314</v>
      </c>
      <c r="D30" s="345"/>
      <c r="E30" s="202">
        <v>54.115000000000002</v>
      </c>
      <c r="F30" s="203"/>
      <c r="G30" s="204"/>
      <c r="H30" s="205"/>
      <c r="I30" s="199"/>
      <c r="J30" s="206"/>
      <c r="K30" s="199"/>
      <c r="M30" s="200" t="s">
        <v>314</v>
      </c>
      <c r="O30" s="188"/>
    </row>
    <row r="31" spans="1:80" ht="22.5" x14ac:dyDescent="0.2">
      <c r="A31" s="189">
        <v>11</v>
      </c>
      <c r="B31" s="190" t="s">
        <v>172</v>
      </c>
      <c r="C31" s="191" t="s">
        <v>420</v>
      </c>
      <c r="D31" s="192" t="s">
        <v>145</v>
      </c>
      <c r="E31" s="193">
        <v>62.115000000000002</v>
      </c>
      <c r="F31" s="193">
        <v>0</v>
      </c>
      <c r="G31" s="194">
        <f>E31*F31</f>
        <v>0</v>
      </c>
      <c r="H31" s="195">
        <v>0</v>
      </c>
      <c r="I31" s="196">
        <f>E31*H31</f>
        <v>0</v>
      </c>
      <c r="J31" s="195">
        <v>0</v>
      </c>
      <c r="K31" s="196">
        <f>E31*J31</f>
        <v>0</v>
      </c>
      <c r="O31" s="188">
        <v>2</v>
      </c>
      <c r="AA31" s="161">
        <v>1</v>
      </c>
      <c r="AB31" s="161">
        <v>1</v>
      </c>
      <c r="AC31" s="161">
        <v>1</v>
      </c>
      <c r="AZ31" s="161">
        <v>1</v>
      </c>
      <c r="BA31" s="161">
        <f>IF(AZ31=1,G31,0)</f>
        <v>0</v>
      </c>
      <c r="BB31" s="161">
        <f>IF(AZ31=2,G31,0)</f>
        <v>0</v>
      </c>
      <c r="BC31" s="161">
        <f>IF(AZ31=3,G31,0)</f>
        <v>0</v>
      </c>
      <c r="BD31" s="161">
        <f>IF(AZ31=4,G31,0)</f>
        <v>0</v>
      </c>
      <c r="BE31" s="161">
        <f>IF(AZ31=5,G31,0)</f>
        <v>0</v>
      </c>
      <c r="CA31" s="188">
        <v>1</v>
      </c>
      <c r="CB31" s="188">
        <v>1</v>
      </c>
    </row>
    <row r="32" spans="1:80" x14ac:dyDescent="0.2">
      <c r="A32" s="197"/>
      <c r="B32" s="201"/>
      <c r="C32" s="344" t="s">
        <v>392</v>
      </c>
      <c r="D32" s="345"/>
      <c r="E32" s="202">
        <v>8</v>
      </c>
      <c r="F32" s="203"/>
      <c r="G32" s="204"/>
      <c r="H32" s="205"/>
      <c r="I32" s="199"/>
      <c r="J32" s="206"/>
      <c r="K32" s="199"/>
      <c r="M32" s="200" t="s">
        <v>392</v>
      </c>
      <c r="O32" s="188"/>
    </row>
    <row r="33" spans="1:80" x14ac:dyDescent="0.2">
      <c r="A33" s="197"/>
      <c r="B33" s="201"/>
      <c r="C33" s="344" t="s">
        <v>315</v>
      </c>
      <c r="D33" s="345"/>
      <c r="E33" s="202">
        <v>54.115000000000002</v>
      </c>
      <c r="F33" s="203"/>
      <c r="G33" s="204"/>
      <c r="H33" s="205"/>
      <c r="I33" s="199"/>
      <c r="J33" s="206"/>
      <c r="K33" s="199"/>
      <c r="M33" s="200" t="s">
        <v>315</v>
      </c>
      <c r="O33" s="188"/>
    </row>
    <row r="34" spans="1:80" x14ac:dyDescent="0.2">
      <c r="A34" s="189">
        <v>12</v>
      </c>
      <c r="B34" s="190" t="s">
        <v>173</v>
      </c>
      <c r="C34" s="191" t="s">
        <v>174</v>
      </c>
      <c r="D34" s="192" t="s">
        <v>145</v>
      </c>
      <c r="E34" s="193">
        <v>62.115000000000002</v>
      </c>
      <c r="F34" s="193">
        <v>0</v>
      </c>
      <c r="G34" s="194">
        <f>E34*F34</f>
        <v>0</v>
      </c>
      <c r="H34" s="195">
        <v>0</v>
      </c>
      <c r="I34" s="196">
        <f>E34*H34</f>
        <v>0</v>
      </c>
      <c r="J34" s="195">
        <v>0</v>
      </c>
      <c r="K34" s="196">
        <f>E34*J34</f>
        <v>0</v>
      </c>
      <c r="O34" s="188">
        <v>2</v>
      </c>
      <c r="AA34" s="161">
        <v>1</v>
      </c>
      <c r="AB34" s="161">
        <v>1</v>
      </c>
      <c r="AC34" s="161">
        <v>1</v>
      </c>
      <c r="AZ34" s="161">
        <v>1</v>
      </c>
      <c r="BA34" s="161">
        <f>IF(AZ34=1,G34,0)</f>
        <v>0</v>
      </c>
      <c r="BB34" s="161">
        <f>IF(AZ34=2,G34,0)</f>
        <v>0</v>
      </c>
      <c r="BC34" s="161">
        <f>IF(AZ34=3,G34,0)</f>
        <v>0</v>
      </c>
      <c r="BD34" s="161">
        <f>IF(AZ34=4,G34,0)</f>
        <v>0</v>
      </c>
      <c r="BE34" s="161">
        <f>IF(AZ34=5,G34,0)</f>
        <v>0</v>
      </c>
      <c r="CA34" s="188">
        <v>1</v>
      </c>
      <c r="CB34" s="188">
        <v>1</v>
      </c>
    </row>
    <row r="35" spans="1:80" x14ac:dyDescent="0.2">
      <c r="A35" s="189">
        <v>13</v>
      </c>
      <c r="B35" s="190" t="s">
        <v>175</v>
      </c>
      <c r="C35" s="191" t="s">
        <v>176</v>
      </c>
      <c r="D35" s="192" t="s">
        <v>145</v>
      </c>
      <c r="E35" s="193">
        <v>62.115000000000002</v>
      </c>
      <c r="F35" s="193">
        <v>0</v>
      </c>
      <c r="G35" s="194">
        <f>E35*F35</f>
        <v>0</v>
      </c>
      <c r="H35" s="195">
        <v>0</v>
      </c>
      <c r="I35" s="196">
        <f>E35*H35</f>
        <v>0</v>
      </c>
      <c r="J35" s="195">
        <v>0</v>
      </c>
      <c r="K35" s="196">
        <f>E35*J35</f>
        <v>0</v>
      </c>
      <c r="O35" s="188">
        <v>2</v>
      </c>
      <c r="AA35" s="161">
        <v>1</v>
      </c>
      <c r="AB35" s="161">
        <v>1</v>
      </c>
      <c r="AC35" s="161">
        <v>1</v>
      </c>
      <c r="AZ35" s="161">
        <v>1</v>
      </c>
      <c r="BA35" s="161">
        <f>IF(AZ35=1,G35,0)</f>
        <v>0</v>
      </c>
      <c r="BB35" s="161">
        <f>IF(AZ35=2,G35,0)</f>
        <v>0</v>
      </c>
      <c r="BC35" s="161">
        <f>IF(AZ35=3,G35,0)</f>
        <v>0</v>
      </c>
      <c r="BD35" s="161">
        <f>IF(AZ35=4,G35,0)</f>
        <v>0</v>
      </c>
      <c r="BE35" s="161">
        <f>IF(AZ35=5,G35,0)</f>
        <v>0</v>
      </c>
      <c r="CA35" s="188">
        <v>1</v>
      </c>
      <c r="CB35" s="188">
        <v>1</v>
      </c>
    </row>
    <row r="36" spans="1:80" ht="33.75" x14ac:dyDescent="0.2">
      <c r="A36" s="189">
        <v>14</v>
      </c>
      <c r="B36" s="190" t="s">
        <v>177</v>
      </c>
      <c r="C36" s="191" t="s">
        <v>419</v>
      </c>
      <c r="D36" s="192" t="s">
        <v>145</v>
      </c>
      <c r="E36" s="193">
        <v>29.919599999999999</v>
      </c>
      <c r="F36" s="193">
        <v>0</v>
      </c>
      <c r="G36" s="194">
        <f>E36*F36</f>
        <v>0</v>
      </c>
      <c r="H36" s="195">
        <v>1.837</v>
      </c>
      <c r="I36" s="196">
        <f>E36*H36</f>
        <v>54.962305199999996</v>
      </c>
      <c r="J36" s="195">
        <v>0</v>
      </c>
      <c r="K36" s="196">
        <f>E36*J36</f>
        <v>0</v>
      </c>
      <c r="O36" s="188">
        <v>2</v>
      </c>
      <c r="AA36" s="161">
        <v>1</v>
      </c>
      <c r="AB36" s="161">
        <v>1</v>
      </c>
      <c r="AC36" s="161">
        <v>1</v>
      </c>
      <c r="AZ36" s="161">
        <v>1</v>
      </c>
      <c r="BA36" s="161">
        <f>IF(AZ36=1,G36,0)</f>
        <v>0</v>
      </c>
      <c r="BB36" s="161">
        <f>IF(AZ36=2,G36,0)</f>
        <v>0</v>
      </c>
      <c r="BC36" s="161">
        <f>IF(AZ36=3,G36,0)</f>
        <v>0</v>
      </c>
      <c r="BD36" s="161">
        <f>IF(AZ36=4,G36,0)</f>
        <v>0</v>
      </c>
      <c r="BE36" s="161">
        <f>IF(AZ36=5,G36,0)</f>
        <v>0</v>
      </c>
      <c r="CA36" s="188">
        <v>1</v>
      </c>
      <c r="CB36" s="188">
        <v>1</v>
      </c>
    </row>
    <row r="37" spans="1:80" x14ac:dyDescent="0.2">
      <c r="A37" s="197"/>
      <c r="B37" s="201"/>
      <c r="C37" s="344" t="s">
        <v>393</v>
      </c>
      <c r="D37" s="345"/>
      <c r="E37" s="202">
        <v>54.115000000000002</v>
      </c>
      <c r="F37" s="203"/>
      <c r="G37" s="204"/>
      <c r="H37" s="205"/>
      <c r="I37" s="199"/>
      <c r="J37" s="206"/>
      <c r="K37" s="199"/>
      <c r="M37" s="200" t="s">
        <v>393</v>
      </c>
      <c r="O37" s="188"/>
    </row>
    <row r="38" spans="1:80" x14ac:dyDescent="0.2">
      <c r="A38" s="197"/>
      <c r="B38" s="201"/>
      <c r="C38" s="344" t="s">
        <v>316</v>
      </c>
      <c r="D38" s="345"/>
      <c r="E38" s="202">
        <v>0</v>
      </c>
      <c r="F38" s="203"/>
      <c r="G38" s="204"/>
      <c r="H38" s="205"/>
      <c r="I38" s="199"/>
      <c r="J38" s="206"/>
      <c r="K38" s="199"/>
      <c r="M38" s="200" t="s">
        <v>316</v>
      </c>
      <c r="O38" s="188"/>
    </row>
    <row r="39" spans="1:80" x14ac:dyDescent="0.2">
      <c r="A39" s="197"/>
      <c r="B39" s="201"/>
      <c r="C39" s="344" t="s">
        <v>317</v>
      </c>
      <c r="D39" s="345"/>
      <c r="E39" s="202">
        <v>-9.0967000000000002</v>
      </c>
      <c r="F39" s="203"/>
      <c r="G39" s="204"/>
      <c r="H39" s="205"/>
      <c r="I39" s="199"/>
      <c r="J39" s="206"/>
      <c r="K39" s="199"/>
      <c r="M39" s="200" t="s">
        <v>317</v>
      </c>
      <c r="O39" s="188"/>
    </row>
    <row r="40" spans="1:80" x14ac:dyDescent="0.2">
      <c r="A40" s="197"/>
      <c r="B40" s="201"/>
      <c r="C40" s="344" t="s">
        <v>318</v>
      </c>
      <c r="D40" s="345"/>
      <c r="E40" s="202">
        <v>-3.7797999999999998</v>
      </c>
      <c r="F40" s="203"/>
      <c r="G40" s="204"/>
      <c r="H40" s="205"/>
      <c r="I40" s="199"/>
      <c r="J40" s="206"/>
      <c r="K40" s="199"/>
      <c r="M40" s="200" t="s">
        <v>318</v>
      </c>
      <c r="O40" s="188"/>
    </row>
    <row r="41" spans="1:80" x14ac:dyDescent="0.2">
      <c r="A41" s="197"/>
      <c r="B41" s="201"/>
      <c r="C41" s="344" t="s">
        <v>394</v>
      </c>
      <c r="D41" s="345"/>
      <c r="E41" s="202">
        <v>-3.7730000000000001</v>
      </c>
      <c r="F41" s="203"/>
      <c r="G41" s="204"/>
      <c r="H41" s="205"/>
      <c r="I41" s="199"/>
      <c r="J41" s="206"/>
      <c r="K41" s="199"/>
      <c r="M41" s="200" t="s">
        <v>394</v>
      </c>
      <c r="O41" s="188"/>
    </row>
    <row r="42" spans="1:80" x14ac:dyDescent="0.2">
      <c r="A42" s="197"/>
      <c r="B42" s="201"/>
      <c r="C42" s="344" t="s">
        <v>395</v>
      </c>
      <c r="D42" s="345"/>
      <c r="E42" s="202">
        <v>-3.7730000000000001</v>
      </c>
      <c r="F42" s="203"/>
      <c r="G42" s="204"/>
      <c r="H42" s="205"/>
      <c r="I42" s="199"/>
      <c r="J42" s="206"/>
      <c r="K42" s="199"/>
      <c r="M42" s="200" t="s">
        <v>395</v>
      </c>
      <c r="O42" s="188"/>
    </row>
    <row r="43" spans="1:80" x14ac:dyDescent="0.2">
      <c r="A43" s="197"/>
      <c r="B43" s="201"/>
      <c r="C43" s="344" t="s">
        <v>396</v>
      </c>
      <c r="D43" s="345"/>
      <c r="E43" s="202">
        <v>-3.7730000000000001</v>
      </c>
      <c r="F43" s="203"/>
      <c r="G43" s="204"/>
      <c r="H43" s="205"/>
      <c r="I43" s="199"/>
      <c r="J43" s="206"/>
      <c r="K43" s="199"/>
      <c r="M43" s="200" t="s">
        <v>396</v>
      </c>
      <c r="O43" s="188"/>
    </row>
    <row r="44" spans="1:80" x14ac:dyDescent="0.2">
      <c r="A44" s="207"/>
      <c r="B44" s="208" t="s">
        <v>94</v>
      </c>
      <c r="C44" s="209" t="s">
        <v>146</v>
      </c>
      <c r="D44" s="210"/>
      <c r="E44" s="211"/>
      <c r="F44" s="212"/>
      <c r="G44" s="213">
        <f>SUM(G7:G43)</f>
        <v>0</v>
      </c>
      <c r="H44" s="214"/>
      <c r="I44" s="215">
        <f>SUM(I7:I43)</f>
        <v>54.990659399999998</v>
      </c>
      <c r="J44" s="214"/>
      <c r="K44" s="215">
        <f>SUM(K7:K43)</f>
        <v>0</v>
      </c>
      <c r="O44" s="188">
        <v>4</v>
      </c>
      <c r="BA44" s="216">
        <f>SUM(BA7:BA43)</f>
        <v>0</v>
      </c>
      <c r="BB44" s="216">
        <f>SUM(BB7:BB43)</f>
        <v>0</v>
      </c>
      <c r="BC44" s="216">
        <f>SUM(BC7:BC43)</f>
        <v>0</v>
      </c>
      <c r="BD44" s="216">
        <f>SUM(BD7:BD43)</f>
        <v>0</v>
      </c>
      <c r="BE44" s="216">
        <f>SUM(BE7:BE43)</f>
        <v>0</v>
      </c>
    </row>
    <row r="45" spans="1:80" x14ac:dyDescent="0.2">
      <c r="A45" s="178" t="s">
        <v>90</v>
      </c>
      <c r="B45" s="179" t="s">
        <v>178</v>
      </c>
      <c r="C45" s="180" t="s">
        <v>179</v>
      </c>
      <c r="D45" s="181"/>
      <c r="E45" s="182"/>
      <c r="F45" s="182"/>
      <c r="G45" s="183"/>
      <c r="H45" s="184"/>
      <c r="I45" s="185"/>
      <c r="J45" s="186"/>
      <c r="K45" s="187"/>
      <c r="O45" s="188">
        <v>1</v>
      </c>
    </row>
    <row r="46" spans="1:80" x14ac:dyDescent="0.2">
      <c r="A46" s="189">
        <v>15</v>
      </c>
      <c r="B46" s="190" t="s">
        <v>330</v>
      </c>
      <c r="C46" s="191" t="s">
        <v>397</v>
      </c>
      <c r="D46" s="192" t="s">
        <v>167</v>
      </c>
      <c r="E46" s="193">
        <v>15</v>
      </c>
      <c r="F46" s="193">
        <v>0</v>
      </c>
      <c r="G46" s="194">
        <f>E46*F46</f>
        <v>0</v>
      </c>
      <c r="H46" s="195">
        <v>0</v>
      </c>
      <c r="I46" s="196">
        <f>E46*H46</f>
        <v>0</v>
      </c>
      <c r="J46" s="195">
        <v>-0.22500000000000001</v>
      </c>
      <c r="K46" s="196">
        <f>E46*J46</f>
        <v>-3.375</v>
      </c>
      <c r="O46" s="188">
        <v>2</v>
      </c>
      <c r="AA46" s="161">
        <v>1</v>
      </c>
      <c r="AB46" s="161">
        <v>1</v>
      </c>
      <c r="AC46" s="161">
        <v>1</v>
      </c>
      <c r="AZ46" s="161">
        <v>1</v>
      </c>
      <c r="BA46" s="161">
        <f>IF(AZ46=1,G46,0)</f>
        <v>0</v>
      </c>
      <c r="BB46" s="161">
        <f>IF(AZ46=2,G46,0)</f>
        <v>0</v>
      </c>
      <c r="BC46" s="161">
        <f>IF(AZ46=3,G46,0)</f>
        <v>0</v>
      </c>
      <c r="BD46" s="161">
        <f>IF(AZ46=4,G46,0)</f>
        <v>0</v>
      </c>
      <c r="BE46" s="161">
        <f>IF(AZ46=5,G46,0)</f>
        <v>0</v>
      </c>
      <c r="CA46" s="188">
        <v>1</v>
      </c>
      <c r="CB46" s="188">
        <v>1</v>
      </c>
    </row>
    <row r="47" spans="1:80" x14ac:dyDescent="0.2">
      <c r="A47" s="197"/>
      <c r="B47" s="201"/>
      <c r="C47" s="344" t="s">
        <v>431</v>
      </c>
      <c r="D47" s="345"/>
      <c r="E47" s="202">
        <v>15</v>
      </c>
      <c r="F47" s="203"/>
      <c r="G47" s="204"/>
      <c r="H47" s="205"/>
      <c r="I47" s="199"/>
      <c r="J47" s="206"/>
      <c r="K47" s="199"/>
      <c r="M47" s="200" t="s">
        <v>398</v>
      </c>
      <c r="O47" s="188"/>
    </row>
    <row r="48" spans="1:80" x14ac:dyDescent="0.2">
      <c r="A48" s="189">
        <v>16</v>
      </c>
      <c r="B48" s="190" t="s">
        <v>326</v>
      </c>
      <c r="C48" s="191" t="s">
        <v>327</v>
      </c>
      <c r="D48" s="192" t="s">
        <v>167</v>
      </c>
      <c r="E48" s="193">
        <v>15</v>
      </c>
      <c r="F48" s="193">
        <v>0</v>
      </c>
      <c r="G48" s="194">
        <f>E48*F48</f>
        <v>0</v>
      </c>
      <c r="H48" s="195">
        <v>0</v>
      </c>
      <c r="I48" s="196">
        <f>E48*H48</f>
        <v>0</v>
      </c>
      <c r="J48" s="195">
        <v>-0.33</v>
      </c>
      <c r="K48" s="196">
        <f>E48*J48</f>
        <v>-4.95</v>
      </c>
      <c r="O48" s="188">
        <v>2</v>
      </c>
      <c r="AA48" s="161">
        <v>1</v>
      </c>
      <c r="AB48" s="161">
        <v>1</v>
      </c>
      <c r="AC48" s="161">
        <v>1</v>
      </c>
      <c r="AZ48" s="161">
        <v>1</v>
      </c>
      <c r="BA48" s="161">
        <f>IF(AZ48=1,G48,0)</f>
        <v>0</v>
      </c>
      <c r="BB48" s="161">
        <f>IF(AZ48=2,G48,0)</f>
        <v>0</v>
      </c>
      <c r="BC48" s="161">
        <f>IF(AZ48=3,G48,0)</f>
        <v>0</v>
      </c>
      <c r="BD48" s="161">
        <f>IF(AZ48=4,G48,0)</f>
        <v>0</v>
      </c>
      <c r="BE48" s="161">
        <f>IF(AZ48=5,G48,0)</f>
        <v>0</v>
      </c>
      <c r="CA48" s="188">
        <v>1</v>
      </c>
      <c r="CB48" s="188">
        <v>1</v>
      </c>
    </row>
    <row r="49" spans="1:80" x14ac:dyDescent="0.2">
      <c r="A49" s="189">
        <v>17</v>
      </c>
      <c r="B49" s="190" t="s">
        <v>267</v>
      </c>
      <c r="C49" s="191" t="s">
        <v>268</v>
      </c>
      <c r="D49" s="192" t="s">
        <v>181</v>
      </c>
      <c r="E49" s="193">
        <v>10</v>
      </c>
      <c r="F49" s="193">
        <v>0</v>
      </c>
      <c r="G49" s="194">
        <f>E49*F49</f>
        <v>0</v>
      </c>
      <c r="H49" s="195">
        <v>0</v>
      </c>
      <c r="I49" s="196">
        <f>E49*H49</f>
        <v>0</v>
      </c>
      <c r="J49" s="195">
        <v>-0.22</v>
      </c>
      <c r="K49" s="196">
        <f>E49*J49</f>
        <v>-2.2000000000000002</v>
      </c>
      <c r="O49" s="188">
        <v>2</v>
      </c>
      <c r="AA49" s="161">
        <v>1</v>
      </c>
      <c r="AB49" s="161">
        <v>1</v>
      </c>
      <c r="AC49" s="161">
        <v>1</v>
      </c>
      <c r="AZ49" s="161">
        <v>1</v>
      </c>
      <c r="BA49" s="161">
        <f>IF(AZ49=1,G49,0)</f>
        <v>0</v>
      </c>
      <c r="BB49" s="161">
        <f>IF(AZ49=2,G49,0)</f>
        <v>0</v>
      </c>
      <c r="BC49" s="161">
        <f>IF(AZ49=3,G49,0)</f>
        <v>0</v>
      </c>
      <c r="BD49" s="161">
        <f>IF(AZ49=4,G49,0)</f>
        <v>0</v>
      </c>
      <c r="BE49" s="161">
        <f>IF(AZ49=5,G49,0)</f>
        <v>0</v>
      </c>
      <c r="CA49" s="188">
        <v>1</v>
      </c>
      <c r="CB49" s="188">
        <v>1</v>
      </c>
    </row>
    <row r="50" spans="1:80" x14ac:dyDescent="0.2">
      <c r="A50" s="189">
        <v>18</v>
      </c>
      <c r="B50" s="190" t="s">
        <v>182</v>
      </c>
      <c r="C50" s="191" t="s">
        <v>183</v>
      </c>
      <c r="D50" s="192" t="s">
        <v>427</v>
      </c>
      <c r="E50" s="193">
        <v>1</v>
      </c>
      <c r="F50" s="193">
        <v>0</v>
      </c>
      <c r="G50" s="194">
        <f>E50*F50</f>
        <v>0</v>
      </c>
      <c r="H50" s="195">
        <v>0</v>
      </c>
      <c r="I50" s="196">
        <f>E50*H50</f>
        <v>0</v>
      </c>
      <c r="J50" s="195">
        <v>0</v>
      </c>
      <c r="K50" s="196">
        <f>E50*J50</f>
        <v>0</v>
      </c>
      <c r="O50" s="188">
        <v>2</v>
      </c>
      <c r="AA50" s="161">
        <v>1</v>
      </c>
      <c r="AB50" s="161">
        <v>1</v>
      </c>
      <c r="AC50" s="161">
        <v>1</v>
      </c>
      <c r="AZ50" s="161">
        <v>1</v>
      </c>
      <c r="BA50" s="161">
        <f>IF(AZ50=1,G50,0)</f>
        <v>0</v>
      </c>
      <c r="BB50" s="161">
        <f>IF(AZ50=2,G50,0)</f>
        <v>0</v>
      </c>
      <c r="BC50" s="161">
        <f>IF(AZ50=3,G50,0)</f>
        <v>0</v>
      </c>
      <c r="BD50" s="161">
        <f>IF(AZ50=4,G50,0)</f>
        <v>0</v>
      </c>
      <c r="BE50" s="161">
        <f>IF(AZ50=5,G50,0)</f>
        <v>0</v>
      </c>
      <c r="CA50" s="188">
        <v>1</v>
      </c>
      <c r="CB50" s="188">
        <v>1</v>
      </c>
    </row>
    <row r="51" spans="1:80" x14ac:dyDescent="0.2">
      <c r="A51" s="189">
        <v>19</v>
      </c>
      <c r="B51" s="190" t="s">
        <v>184</v>
      </c>
      <c r="C51" s="191" t="s">
        <v>185</v>
      </c>
      <c r="D51" s="192" t="s">
        <v>427</v>
      </c>
      <c r="E51" s="193">
        <v>1</v>
      </c>
      <c r="F51" s="193">
        <v>0</v>
      </c>
      <c r="G51" s="194">
        <f>E51*F51</f>
        <v>0</v>
      </c>
      <c r="H51" s="195">
        <v>0</v>
      </c>
      <c r="I51" s="196">
        <f>E51*H51</f>
        <v>0</v>
      </c>
      <c r="J51" s="195">
        <v>0</v>
      </c>
      <c r="K51" s="196">
        <f>E51*J51</f>
        <v>0</v>
      </c>
      <c r="O51" s="188">
        <v>2</v>
      </c>
      <c r="AA51" s="161">
        <v>1</v>
      </c>
      <c r="AB51" s="161">
        <v>1</v>
      </c>
      <c r="AC51" s="161">
        <v>1</v>
      </c>
      <c r="AZ51" s="161">
        <v>1</v>
      </c>
      <c r="BA51" s="161">
        <f>IF(AZ51=1,G51,0)</f>
        <v>0</v>
      </c>
      <c r="BB51" s="161">
        <f>IF(AZ51=2,G51,0)</f>
        <v>0</v>
      </c>
      <c r="BC51" s="161">
        <f>IF(AZ51=3,G51,0)</f>
        <v>0</v>
      </c>
      <c r="BD51" s="161">
        <f>IF(AZ51=4,G51,0)</f>
        <v>0</v>
      </c>
      <c r="BE51" s="161">
        <f>IF(AZ51=5,G51,0)</f>
        <v>0</v>
      </c>
      <c r="CA51" s="188">
        <v>1</v>
      </c>
      <c r="CB51" s="188">
        <v>1</v>
      </c>
    </row>
    <row r="52" spans="1:80" x14ac:dyDescent="0.2">
      <c r="A52" s="207"/>
      <c r="B52" s="208" t="s">
        <v>94</v>
      </c>
      <c r="C52" s="209" t="s">
        <v>180</v>
      </c>
      <c r="D52" s="210"/>
      <c r="E52" s="211"/>
      <c r="F52" s="212"/>
      <c r="G52" s="213">
        <f>SUM(G45:G51)</f>
        <v>0</v>
      </c>
      <c r="H52" s="214"/>
      <c r="I52" s="215">
        <f>SUM(I45:I51)</f>
        <v>0</v>
      </c>
      <c r="J52" s="214"/>
      <c r="K52" s="215">
        <f>SUM(K45:K51)</f>
        <v>-10.524999999999999</v>
      </c>
      <c r="O52" s="188">
        <v>4</v>
      </c>
      <c r="BA52" s="216">
        <f>SUM(BA45:BA51)</f>
        <v>0</v>
      </c>
      <c r="BB52" s="216">
        <f>SUM(BB45:BB51)</f>
        <v>0</v>
      </c>
      <c r="BC52" s="216">
        <f>SUM(BC45:BC51)</f>
        <v>0</v>
      </c>
      <c r="BD52" s="216">
        <f>SUM(BD45:BD51)</f>
        <v>0</v>
      </c>
      <c r="BE52" s="216">
        <f>SUM(BE45:BE51)</f>
        <v>0</v>
      </c>
    </row>
    <row r="53" spans="1:80" x14ac:dyDescent="0.2">
      <c r="A53" s="178" t="s">
        <v>90</v>
      </c>
      <c r="B53" s="179" t="s">
        <v>186</v>
      </c>
      <c r="C53" s="180" t="s">
        <v>187</v>
      </c>
      <c r="D53" s="181"/>
      <c r="E53" s="182"/>
      <c r="F53" s="182"/>
      <c r="G53" s="183"/>
      <c r="H53" s="184"/>
      <c r="I53" s="185"/>
      <c r="J53" s="186"/>
      <c r="K53" s="187"/>
      <c r="O53" s="188">
        <v>1</v>
      </c>
    </row>
    <row r="54" spans="1:80" x14ac:dyDescent="0.2">
      <c r="A54" s="189">
        <v>20</v>
      </c>
      <c r="B54" s="190" t="s">
        <v>189</v>
      </c>
      <c r="C54" s="191" t="s">
        <v>190</v>
      </c>
      <c r="D54" s="192" t="s">
        <v>167</v>
      </c>
      <c r="E54" s="193">
        <v>17.7</v>
      </c>
      <c r="F54" s="193">
        <v>0</v>
      </c>
      <c r="G54" s="194">
        <f>E54*F54</f>
        <v>0</v>
      </c>
      <c r="H54" s="195">
        <v>0</v>
      </c>
      <c r="I54" s="196">
        <f>E54*H54</f>
        <v>0</v>
      </c>
      <c r="J54" s="195">
        <v>0</v>
      </c>
      <c r="K54" s="196">
        <f>E54*J54</f>
        <v>0</v>
      </c>
      <c r="O54" s="188">
        <v>2</v>
      </c>
      <c r="AA54" s="161">
        <v>1</v>
      </c>
      <c r="AB54" s="161">
        <v>1</v>
      </c>
      <c r="AC54" s="161">
        <v>1</v>
      </c>
      <c r="AZ54" s="161">
        <v>1</v>
      </c>
      <c r="BA54" s="161">
        <f>IF(AZ54=1,G54,0)</f>
        <v>0</v>
      </c>
      <c r="BB54" s="161">
        <f>IF(AZ54=2,G54,0)</f>
        <v>0</v>
      </c>
      <c r="BC54" s="161">
        <f>IF(AZ54=3,G54,0)</f>
        <v>0</v>
      </c>
      <c r="BD54" s="161">
        <f>IF(AZ54=4,G54,0)</f>
        <v>0</v>
      </c>
      <c r="BE54" s="161">
        <f>IF(AZ54=5,G54,0)</f>
        <v>0</v>
      </c>
      <c r="CA54" s="188">
        <v>1</v>
      </c>
      <c r="CB54" s="188">
        <v>1</v>
      </c>
    </row>
    <row r="55" spans="1:80" x14ac:dyDescent="0.2">
      <c r="A55" s="197"/>
      <c r="B55" s="201"/>
      <c r="C55" s="344" t="s">
        <v>399</v>
      </c>
      <c r="D55" s="345"/>
      <c r="E55" s="202">
        <v>17.7</v>
      </c>
      <c r="F55" s="203"/>
      <c r="G55" s="204"/>
      <c r="H55" s="205"/>
      <c r="I55" s="199"/>
      <c r="J55" s="206"/>
      <c r="K55" s="199"/>
      <c r="M55" s="200" t="s">
        <v>399</v>
      </c>
      <c r="O55" s="188"/>
    </row>
    <row r="56" spans="1:80" x14ac:dyDescent="0.2">
      <c r="A56" s="189">
        <v>22</v>
      </c>
      <c r="B56" s="190" t="s">
        <v>191</v>
      </c>
      <c r="C56" s="191" t="s">
        <v>192</v>
      </c>
      <c r="D56" s="192" t="s">
        <v>167</v>
      </c>
      <c r="E56" s="193">
        <v>17.7</v>
      </c>
      <c r="F56" s="193">
        <v>0</v>
      </c>
      <c r="G56" s="194">
        <f>E56*F56</f>
        <v>0</v>
      </c>
      <c r="H56" s="195">
        <v>0</v>
      </c>
      <c r="I56" s="196">
        <f>E56*H56</f>
        <v>0</v>
      </c>
      <c r="J56" s="195">
        <v>0</v>
      </c>
      <c r="K56" s="196">
        <f>E56*J56</f>
        <v>0</v>
      </c>
      <c r="O56" s="188">
        <v>2</v>
      </c>
      <c r="AA56" s="161">
        <v>1</v>
      </c>
      <c r="AB56" s="161">
        <v>1</v>
      </c>
      <c r="AC56" s="161">
        <v>1</v>
      </c>
      <c r="AZ56" s="161">
        <v>1</v>
      </c>
      <c r="BA56" s="161">
        <f>IF(AZ56=1,G56,0)</f>
        <v>0</v>
      </c>
      <c r="BB56" s="161">
        <f>IF(AZ56=2,G56,0)</f>
        <v>0</v>
      </c>
      <c r="BC56" s="161">
        <f>IF(AZ56=3,G56,0)</f>
        <v>0</v>
      </c>
      <c r="BD56" s="161">
        <f>IF(AZ56=4,G56,0)</f>
        <v>0</v>
      </c>
      <c r="BE56" s="161">
        <f>IF(AZ56=5,G56,0)</f>
        <v>0</v>
      </c>
      <c r="CA56" s="188">
        <v>1</v>
      </c>
      <c r="CB56" s="188">
        <v>1</v>
      </c>
    </row>
    <row r="57" spans="1:80" x14ac:dyDescent="0.2">
      <c r="A57" s="189">
        <v>23</v>
      </c>
      <c r="B57" s="190" t="s">
        <v>194</v>
      </c>
      <c r="C57" s="191" t="s">
        <v>195</v>
      </c>
      <c r="D57" s="192" t="s">
        <v>196</v>
      </c>
      <c r="E57" s="193">
        <v>0.53100000000000003</v>
      </c>
      <c r="F57" s="193">
        <v>0</v>
      </c>
      <c r="G57" s="194">
        <f>E57*F57</f>
        <v>0</v>
      </c>
      <c r="H57" s="195">
        <v>1E-3</v>
      </c>
      <c r="I57" s="196">
        <f>E57*H57</f>
        <v>5.31E-4</v>
      </c>
      <c r="J57" s="195"/>
      <c r="K57" s="196">
        <f>E57*J57</f>
        <v>0</v>
      </c>
      <c r="O57" s="188">
        <v>2</v>
      </c>
      <c r="AA57" s="161">
        <v>3</v>
      </c>
      <c r="AB57" s="161">
        <v>1</v>
      </c>
      <c r="AC57" s="161">
        <v>572400</v>
      </c>
      <c r="AZ57" s="161">
        <v>1</v>
      </c>
      <c r="BA57" s="161">
        <f>IF(AZ57=1,G57,0)</f>
        <v>0</v>
      </c>
      <c r="BB57" s="161">
        <f>IF(AZ57=2,G57,0)</f>
        <v>0</v>
      </c>
      <c r="BC57" s="161">
        <f>IF(AZ57=3,G57,0)</f>
        <v>0</v>
      </c>
      <c r="BD57" s="161">
        <f>IF(AZ57=4,G57,0)</f>
        <v>0</v>
      </c>
      <c r="BE57" s="161">
        <f>IF(AZ57=5,G57,0)</f>
        <v>0</v>
      </c>
      <c r="CA57" s="188">
        <v>3</v>
      </c>
      <c r="CB57" s="188">
        <v>1</v>
      </c>
    </row>
    <row r="58" spans="1:80" x14ac:dyDescent="0.2">
      <c r="A58" s="197"/>
      <c r="B58" s="201"/>
      <c r="C58" s="344" t="s">
        <v>319</v>
      </c>
      <c r="D58" s="345"/>
      <c r="E58" s="202">
        <v>0.53100000000000003</v>
      </c>
      <c r="F58" s="203"/>
      <c r="G58" s="204"/>
      <c r="H58" s="205"/>
      <c r="I58" s="199"/>
      <c r="J58" s="206"/>
      <c r="K58" s="199"/>
      <c r="M58" s="200" t="s">
        <v>319</v>
      </c>
      <c r="O58" s="188"/>
    </row>
    <row r="59" spans="1:80" x14ac:dyDescent="0.2">
      <c r="A59" s="207"/>
      <c r="B59" s="208" t="s">
        <v>94</v>
      </c>
      <c r="C59" s="209" t="s">
        <v>188</v>
      </c>
      <c r="D59" s="210"/>
      <c r="E59" s="211"/>
      <c r="F59" s="212"/>
      <c r="G59" s="213">
        <f>SUM(G53:G58)</f>
        <v>0</v>
      </c>
      <c r="H59" s="214"/>
      <c r="I59" s="215">
        <f>SUM(I53:I58)</f>
        <v>5.31E-4</v>
      </c>
      <c r="J59" s="214"/>
      <c r="K59" s="215">
        <f>SUM(K53:K58)</f>
        <v>0</v>
      </c>
      <c r="O59" s="188">
        <v>4</v>
      </c>
      <c r="BA59" s="216">
        <f>SUM(BA53:BA58)</f>
        <v>0</v>
      </c>
      <c r="BB59" s="216">
        <f>SUM(BB53:BB58)</f>
        <v>0</v>
      </c>
      <c r="BC59" s="216">
        <f>SUM(BC53:BC58)</f>
        <v>0</v>
      </c>
      <c r="BD59" s="216">
        <f>SUM(BD53:BD58)</f>
        <v>0</v>
      </c>
      <c r="BE59" s="216">
        <f>SUM(BE53:BE58)</f>
        <v>0</v>
      </c>
    </row>
    <row r="60" spans="1:80" x14ac:dyDescent="0.2">
      <c r="A60" s="178" t="s">
        <v>90</v>
      </c>
      <c r="B60" s="179" t="s">
        <v>197</v>
      </c>
      <c r="C60" s="180" t="s">
        <v>198</v>
      </c>
      <c r="D60" s="181"/>
      <c r="E60" s="182"/>
      <c r="F60" s="182"/>
      <c r="G60" s="183"/>
      <c r="H60" s="184"/>
      <c r="I60" s="185"/>
      <c r="J60" s="186"/>
      <c r="K60" s="187"/>
      <c r="O60" s="188">
        <v>1</v>
      </c>
    </row>
    <row r="61" spans="1:80" ht="22.5" x14ac:dyDescent="0.2">
      <c r="A61" s="189">
        <v>24</v>
      </c>
      <c r="B61" s="190" t="s">
        <v>200</v>
      </c>
      <c r="C61" s="191" t="s">
        <v>201</v>
      </c>
      <c r="D61" s="192" t="s">
        <v>167</v>
      </c>
      <c r="E61" s="193">
        <v>37.729999999999997</v>
      </c>
      <c r="F61" s="193">
        <v>0</v>
      </c>
      <c r="G61" s="194">
        <f>E61*F61</f>
        <v>0</v>
      </c>
      <c r="H61" s="195">
        <v>0</v>
      </c>
      <c r="I61" s="196">
        <f>E61*H61</f>
        <v>0</v>
      </c>
      <c r="J61" s="195">
        <v>0</v>
      </c>
      <c r="K61" s="196">
        <f>E61*J61</f>
        <v>0</v>
      </c>
      <c r="O61" s="188">
        <v>2</v>
      </c>
      <c r="AA61" s="161">
        <v>1</v>
      </c>
      <c r="AB61" s="161">
        <v>1</v>
      </c>
      <c r="AC61" s="161">
        <v>1</v>
      </c>
      <c r="AZ61" s="161">
        <v>1</v>
      </c>
      <c r="BA61" s="161">
        <f>IF(AZ61=1,G61,0)</f>
        <v>0</v>
      </c>
      <c r="BB61" s="161">
        <f>IF(AZ61=2,G61,0)</f>
        <v>0</v>
      </c>
      <c r="BC61" s="161">
        <f>IF(AZ61=3,G61,0)</f>
        <v>0</v>
      </c>
      <c r="BD61" s="161">
        <f>IF(AZ61=4,G61,0)</f>
        <v>0</v>
      </c>
      <c r="BE61" s="161">
        <f>IF(AZ61=5,G61,0)</f>
        <v>0</v>
      </c>
      <c r="CA61" s="188">
        <v>1</v>
      </c>
      <c r="CB61" s="188">
        <v>1</v>
      </c>
    </row>
    <row r="62" spans="1:80" x14ac:dyDescent="0.2">
      <c r="A62" s="197"/>
      <c r="B62" s="201"/>
      <c r="C62" s="344" t="s">
        <v>400</v>
      </c>
      <c r="D62" s="345"/>
      <c r="E62" s="202">
        <v>37.729999999999997</v>
      </c>
      <c r="F62" s="203"/>
      <c r="G62" s="204"/>
      <c r="H62" s="205"/>
      <c r="I62" s="199"/>
      <c r="J62" s="206"/>
      <c r="K62" s="199"/>
      <c r="M62" s="200" t="s">
        <v>400</v>
      </c>
      <c r="O62" s="188"/>
    </row>
    <row r="63" spans="1:80" x14ac:dyDescent="0.2">
      <c r="A63" s="207"/>
      <c r="B63" s="208" t="s">
        <v>94</v>
      </c>
      <c r="C63" s="209" t="s">
        <v>199</v>
      </c>
      <c r="D63" s="210"/>
      <c r="E63" s="211"/>
      <c r="F63" s="212"/>
      <c r="G63" s="213">
        <f>SUM(G60:G62)</f>
        <v>0</v>
      </c>
      <c r="H63" s="214"/>
      <c r="I63" s="215">
        <f>SUM(I60:I62)</f>
        <v>0</v>
      </c>
      <c r="J63" s="214"/>
      <c r="K63" s="215">
        <f>SUM(K60:K62)</f>
        <v>0</v>
      </c>
      <c r="O63" s="188">
        <v>4</v>
      </c>
      <c r="BA63" s="216">
        <f>SUM(BA60:BA62)</f>
        <v>0</v>
      </c>
      <c r="BB63" s="216">
        <f>SUM(BB60:BB62)</f>
        <v>0</v>
      </c>
      <c r="BC63" s="216">
        <f>SUM(BC60:BC62)</f>
        <v>0</v>
      </c>
      <c r="BD63" s="216">
        <f>SUM(BD60:BD62)</f>
        <v>0</v>
      </c>
      <c r="BE63" s="216">
        <f>SUM(BE60:BE62)</f>
        <v>0</v>
      </c>
    </row>
    <row r="64" spans="1:80" x14ac:dyDescent="0.2">
      <c r="A64" s="178" t="s">
        <v>90</v>
      </c>
      <c r="B64" s="179" t="s">
        <v>202</v>
      </c>
      <c r="C64" s="180" t="s">
        <v>203</v>
      </c>
      <c r="D64" s="181"/>
      <c r="E64" s="182"/>
      <c r="F64" s="182"/>
      <c r="G64" s="183"/>
      <c r="H64" s="184"/>
      <c r="I64" s="185"/>
      <c r="J64" s="186"/>
      <c r="K64" s="187"/>
      <c r="O64" s="188">
        <v>1</v>
      </c>
    </row>
    <row r="65" spans="1:80" x14ac:dyDescent="0.2">
      <c r="A65" s="189">
        <v>25</v>
      </c>
      <c r="B65" s="190" t="s">
        <v>205</v>
      </c>
      <c r="C65" s="191" t="s">
        <v>206</v>
      </c>
      <c r="D65" s="192" t="s">
        <v>145</v>
      </c>
      <c r="E65" s="193">
        <v>3.7730000000000001</v>
      </c>
      <c r="F65" s="193">
        <v>0</v>
      </c>
      <c r="G65" s="194">
        <f>E65*F65</f>
        <v>0</v>
      </c>
      <c r="H65" s="195">
        <v>2.16</v>
      </c>
      <c r="I65" s="196">
        <f>E65*H65</f>
        <v>8.14968</v>
      </c>
      <c r="J65" s="195">
        <v>0</v>
      </c>
      <c r="K65" s="196">
        <f>E65*J65</f>
        <v>0</v>
      </c>
      <c r="O65" s="188">
        <v>2</v>
      </c>
      <c r="AA65" s="161">
        <v>1</v>
      </c>
      <c r="AB65" s="161">
        <v>1</v>
      </c>
      <c r="AC65" s="161">
        <v>1</v>
      </c>
      <c r="AZ65" s="161">
        <v>1</v>
      </c>
      <c r="BA65" s="161">
        <f>IF(AZ65=1,G65,0)</f>
        <v>0</v>
      </c>
      <c r="BB65" s="161">
        <f>IF(AZ65=2,G65,0)</f>
        <v>0</v>
      </c>
      <c r="BC65" s="161">
        <f>IF(AZ65=3,G65,0)</f>
        <v>0</v>
      </c>
      <c r="BD65" s="161">
        <f>IF(AZ65=4,G65,0)</f>
        <v>0</v>
      </c>
      <c r="BE65" s="161">
        <f>IF(AZ65=5,G65,0)</f>
        <v>0</v>
      </c>
      <c r="CA65" s="188">
        <v>1</v>
      </c>
      <c r="CB65" s="188">
        <v>1</v>
      </c>
    </row>
    <row r="66" spans="1:80" x14ac:dyDescent="0.2">
      <c r="A66" s="197"/>
      <c r="B66" s="201"/>
      <c r="C66" s="344" t="s">
        <v>401</v>
      </c>
      <c r="D66" s="345"/>
      <c r="E66" s="202">
        <v>3.7730000000000001</v>
      </c>
      <c r="F66" s="203"/>
      <c r="G66" s="204"/>
      <c r="H66" s="205"/>
      <c r="I66" s="199"/>
      <c r="J66" s="206"/>
      <c r="K66" s="199"/>
      <c r="M66" s="200" t="s">
        <v>401</v>
      </c>
      <c r="O66" s="188"/>
    </row>
    <row r="67" spans="1:80" x14ac:dyDescent="0.2">
      <c r="A67" s="189">
        <v>26</v>
      </c>
      <c r="B67" s="190" t="s">
        <v>207</v>
      </c>
      <c r="C67" s="191" t="s">
        <v>288</v>
      </c>
      <c r="D67" s="192" t="s">
        <v>145</v>
      </c>
      <c r="E67" s="193">
        <v>3.7730000000000001</v>
      </c>
      <c r="F67" s="193">
        <v>0</v>
      </c>
      <c r="G67" s="194">
        <f>E67*F67</f>
        <v>0</v>
      </c>
      <c r="H67" s="195">
        <v>2.5249999999999999</v>
      </c>
      <c r="I67" s="196">
        <f>E67*H67</f>
        <v>9.5268250000000005</v>
      </c>
      <c r="J67" s="195">
        <v>0</v>
      </c>
      <c r="K67" s="196">
        <f>E67*J67</f>
        <v>0</v>
      </c>
      <c r="O67" s="188">
        <v>2</v>
      </c>
      <c r="AA67" s="161">
        <v>1</v>
      </c>
      <c r="AB67" s="161">
        <v>1</v>
      </c>
      <c r="AC67" s="161">
        <v>1</v>
      </c>
      <c r="AZ67" s="161">
        <v>1</v>
      </c>
      <c r="BA67" s="161">
        <f>IF(AZ67=1,G67,0)</f>
        <v>0</v>
      </c>
      <c r="BB67" s="161">
        <f>IF(AZ67=2,G67,0)</f>
        <v>0</v>
      </c>
      <c r="BC67" s="161">
        <f>IF(AZ67=3,G67,0)</f>
        <v>0</v>
      </c>
      <c r="BD67" s="161">
        <f>IF(AZ67=4,G67,0)</f>
        <v>0</v>
      </c>
      <c r="BE67" s="161">
        <f>IF(AZ67=5,G67,0)</f>
        <v>0</v>
      </c>
      <c r="CA67" s="188">
        <v>1</v>
      </c>
      <c r="CB67" s="188">
        <v>1</v>
      </c>
    </row>
    <row r="68" spans="1:80" x14ac:dyDescent="0.2">
      <c r="A68" s="197"/>
      <c r="B68" s="201"/>
      <c r="C68" s="344" t="s">
        <v>401</v>
      </c>
      <c r="D68" s="345"/>
      <c r="E68" s="202">
        <v>3.7730000000000001</v>
      </c>
      <c r="F68" s="203"/>
      <c r="G68" s="204"/>
      <c r="H68" s="205"/>
      <c r="I68" s="199"/>
      <c r="J68" s="206"/>
      <c r="K68" s="199"/>
      <c r="M68" s="200" t="s">
        <v>401</v>
      </c>
      <c r="O68" s="188"/>
    </row>
    <row r="69" spans="1:80" ht="22.5" x14ac:dyDescent="0.2">
      <c r="A69" s="189">
        <v>27</v>
      </c>
      <c r="B69" s="190" t="s">
        <v>208</v>
      </c>
      <c r="C69" s="191" t="s">
        <v>209</v>
      </c>
      <c r="D69" s="192" t="s">
        <v>210</v>
      </c>
      <c r="E69" s="193">
        <v>0.2437</v>
      </c>
      <c r="F69" s="193">
        <v>0</v>
      </c>
      <c r="G69" s="194">
        <f>E69*F69</f>
        <v>0</v>
      </c>
      <c r="H69" s="195">
        <v>1.04548</v>
      </c>
      <c r="I69" s="196">
        <f>E69*H69</f>
        <v>0.25478347600000001</v>
      </c>
      <c r="J69" s="195">
        <v>0</v>
      </c>
      <c r="K69" s="196">
        <f>E69*J69</f>
        <v>0</v>
      </c>
      <c r="O69" s="188">
        <v>2</v>
      </c>
      <c r="AA69" s="161">
        <v>1</v>
      </c>
      <c r="AB69" s="161">
        <v>1</v>
      </c>
      <c r="AC69" s="161">
        <v>1</v>
      </c>
      <c r="AZ69" s="161">
        <v>1</v>
      </c>
      <c r="BA69" s="161">
        <f>IF(AZ69=1,G69,0)</f>
        <v>0</v>
      </c>
      <c r="BB69" s="161">
        <f>IF(AZ69=2,G69,0)</f>
        <v>0</v>
      </c>
      <c r="BC69" s="161">
        <f>IF(AZ69=3,G69,0)</f>
        <v>0</v>
      </c>
      <c r="BD69" s="161">
        <f>IF(AZ69=4,G69,0)</f>
        <v>0</v>
      </c>
      <c r="BE69" s="161">
        <f>IF(AZ69=5,G69,0)</f>
        <v>0</v>
      </c>
      <c r="CA69" s="188">
        <v>1</v>
      </c>
      <c r="CB69" s="188">
        <v>1</v>
      </c>
    </row>
    <row r="70" spans="1:80" x14ac:dyDescent="0.2">
      <c r="A70" s="197"/>
      <c r="B70" s="198"/>
      <c r="C70" s="336" t="s">
        <v>211</v>
      </c>
      <c r="D70" s="337"/>
      <c r="E70" s="337"/>
      <c r="F70" s="337"/>
      <c r="G70" s="338"/>
      <c r="I70" s="199"/>
      <c r="K70" s="199"/>
      <c r="L70" s="200" t="s">
        <v>211</v>
      </c>
      <c r="O70" s="188">
        <v>3</v>
      </c>
    </row>
    <row r="71" spans="1:80" x14ac:dyDescent="0.2">
      <c r="A71" s="197"/>
      <c r="B71" s="201"/>
      <c r="C71" s="344" t="s">
        <v>402</v>
      </c>
      <c r="D71" s="345"/>
      <c r="E71" s="202">
        <v>0.2437</v>
      </c>
      <c r="F71" s="203"/>
      <c r="G71" s="204"/>
      <c r="H71" s="205"/>
      <c r="I71" s="199"/>
      <c r="J71" s="206"/>
      <c r="K71" s="199"/>
      <c r="M71" s="200" t="s">
        <v>402</v>
      </c>
      <c r="O71" s="188"/>
    </row>
    <row r="72" spans="1:80" x14ac:dyDescent="0.2">
      <c r="A72" s="189">
        <v>28</v>
      </c>
      <c r="B72" s="190" t="s">
        <v>212</v>
      </c>
      <c r="C72" s="191" t="s">
        <v>213</v>
      </c>
      <c r="D72" s="192" t="s">
        <v>210</v>
      </c>
      <c r="E72" s="193">
        <v>1.4E-2</v>
      </c>
      <c r="F72" s="193">
        <v>0</v>
      </c>
      <c r="G72" s="194">
        <f>E72*F72</f>
        <v>0</v>
      </c>
      <c r="H72" s="195">
        <v>1</v>
      </c>
      <c r="I72" s="196">
        <f>E72*H72</f>
        <v>1.4E-2</v>
      </c>
      <c r="J72" s="195"/>
      <c r="K72" s="196">
        <f>E72*J72</f>
        <v>0</v>
      </c>
      <c r="O72" s="188">
        <v>2</v>
      </c>
      <c r="AA72" s="161">
        <v>3</v>
      </c>
      <c r="AB72" s="161">
        <v>1</v>
      </c>
      <c r="AC72" s="161">
        <v>13285295</v>
      </c>
      <c r="AZ72" s="161">
        <v>1</v>
      </c>
      <c r="BA72" s="161">
        <f>IF(AZ72=1,G72,0)</f>
        <v>0</v>
      </c>
      <c r="BB72" s="161">
        <f>IF(AZ72=2,G72,0)</f>
        <v>0</v>
      </c>
      <c r="BC72" s="161">
        <f>IF(AZ72=3,G72,0)</f>
        <v>0</v>
      </c>
      <c r="BD72" s="161">
        <f>IF(AZ72=4,G72,0)</f>
        <v>0</v>
      </c>
      <c r="BE72" s="161">
        <f>IF(AZ72=5,G72,0)</f>
        <v>0</v>
      </c>
      <c r="CA72" s="188">
        <v>3</v>
      </c>
      <c r="CB72" s="188">
        <v>1</v>
      </c>
    </row>
    <row r="73" spans="1:80" x14ac:dyDescent="0.2">
      <c r="A73" s="197"/>
      <c r="B73" s="201"/>
      <c r="C73" s="344" t="s">
        <v>289</v>
      </c>
      <c r="D73" s="345"/>
      <c r="E73" s="202">
        <v>1.4E-2</v>
      </c>
      <c r="F73" s="203"/>
      <c r="G73" s="204"/>
      <c r="H73" s="205"/>
      <c r="I73" s="199"/>
      <c r="J73" s="206"/>
      <c r="K73" s="199"/>
      <c r="M73" s="200" t="s">
        <v>289</v>
      </c>
      <c r="O73" s="188"/>
    </row>
    <row r="74" spans="1:80" x14ac:dyDescent="0.2">
      <c r="A74" s="207"/>
      <c r="B74" s="208" t="s">
        <v>94</v>
      </c>
      <c r="C74" s="209" t="s">
        <v>204</v>
      </c>
      <c r="D74" s="210"/>
      <c r="E74" s="211"/>
      <c r="F74" s="212"/>
      <c r="G74" s="213">
        <f>SUM(G64:G73)</f>
        <v>0</v>
      </c>
      <c r="H74" s="214"/>
      <c r="I74" s="215">
        <f>SUM(I64:I73)</f>
        <v>17.945288475999998</v>
      </c>
      <c r="J74" s="214"/>
      <c r="K74" s="215">
        <f>SUM(K64:K73)</f>
        <v>0</v>
      </c>
      <c r="O74" s="188">
        <v>4</v>
      </c>
      <c r="BA74" s="216">
        <f>SUM(BA64:BA73)</f>
        <v>0</v>
      </c>
      <c r="BB74" s="216">
        <f>SUM(BB64:BB73)</f>
        <v>0</v>
      </c>
      <c r="BC74" s="216">
        <f>SUM(BC64:BC73)</f>
        <v>0</v>
      </c>
      <c r="BD74" s="216">
        <f>SUM(BD64:BD73)</f>
        <v>0</v>
      </c>
      <c r="BE74" s="216">
        <f>SUM(BE64:BE73)</f>
        <v>0</v>
      </c>
    </row>
    <row r="75" spans="1:80" x14ac:dyDescent="0.2">
      <c r="A75" s="178" t="s">
        <v>90</v>
      </c>
      <c r="B75" s="179" t="s">
        <v>273</v>
      </c>
      <c r="C75" s="180" t="s">
        <v>274</v>
      </c>
      <c r="D75" s="181"/>
      <c r="E75" s="182"/>
      <c r="F75" s="182"/>
      <c r="G75" s="183"/>
      <c r="H75" s="184"/>
      <c r="I75" s="185"/>
      <c r="J75" s="186"/>
      <c r="K75" s="187"/>
      <c r="O75" s="188">
        <v>1</v>
      </c>
    </row>
    <row r="76" spans="1:80" x14ac:dyDescent="0.2">
      <c r="A76" s="189">
        <v>29</v>
      </c>
      <c r="B76" s="190" t="s">
        <v>276</v>
      </c>
      <c r="C76" s="191" t="s">
        <v>308</v>
      </c>
      <c r="D76" s="192" t="s">
        <v>181</v>
      </c>
      <c r="E76" s="193">
        <v>5</v>
      </c>
      <c r="F76" s="193">
        <v>0</v>
      </c>
      <c r="G76" s="194">
        <f>E76*F76</f>
        <v>0</v>
      </c>
      <c r="H76" s="195">
        <v>1.17E-3</v>
      </c>
      <c r="I76" s="196">
        <f>E76*H76</f>
        <v>5.8500000000000002E-3</v>
      </c>
      <c r="J76" s="195">
        <v>0</v>
      </c>
      <c r="K76" s="196">
        <f>E76*J76</f>
        <v>0</v>
      </c>
      <c r="O76" s="188">
        <v>2</v>
      </c>
      <c r="AA76" s="161">
        <v>1</v>
      </c>
      <c r="AB76" s="161">
        <v>1</v>
      </c>
      <c r="AC76" s="161">
        <v>1</v>
      </c>
      <c r="AZ76" s="161">
        <v>1</v>
      </c>
      <c r="BA76" s="161">
        <f>IF(AZ76=1,G76,0)</f>
        <v>0</v>
      </c>
      <c r="BB76" s="161">
        <f>IF(AZ76=2,G76,0)</f>
        <v>0</v>
      </c>
      <c r="BC76" s="161">
        <f>IF(AZ76=3,G76,0)</f>
        <v>0</v>
      </c>
      <c r="BD76" s="161">
        <f>IF(AZ76=4,G76,0)</f>
        <v>0</v>
      </c>
      <c r="BE76" s="161">
        <f>IF(AZ76=5,G76,0)</f>
        <v>0</v>
      </c>
      <c r="CA76" s="188">
        <v>1</v>
      </c>
      <c r="CB76" s="188">
        <v>1</v>
      </c>
    </row>
    <row r="77" spans="1:80" x14ac:dyDescent="0.2">
      <c r="A77" s="207"/>
      <c r="B77" s="208" t="s">
        <v>94</v>
      </c>
      <c r="C77" s="209" t="s">
        <v>275</v>
      </c>
      <c r="D77" s="210"/>
      <c r="E77" s="211"/>
      <c r="F77" s="212"/>
      <c r="G77" s="213">
        <f>SUM(G75:G76)</f>
        <v>0</v>
      </c>
      <c r="H77" s="214"/>
      <c r="I77" s="215">
        <f>SUM(I75:I76)</f>
        <v>5.8500000000000002E-3</v>
      </c>
      <c r="J77" s="214"/>
      <c r="K77" s="215">
        <f>SUM(K75:K76)</f>
        <v>0</v>
      </c>
      <c r="O77" s="188">
        <v>4</v>
      </c>
      <c r="BA77" s="216">
        <f>SUM(BA75:BA76)</f>
        <v>0</v>
      </c>
      <c r="BB77" s="216">
        <f>SUM(BB75:BB76)</f>
        <v>0</v>
      </c>
      <c r="BC77" s="216">
        <f>SUM(BC75:BC76)</f>
        <v>0</v>
      </c>
      <c r="BD77" s="216">
        <f>SUM(BD75:BD76)</f>
        <v>0</v>
      </c>
      <c r="BE77" s="216">
        <f>SUM(BE75:BE76)</f>
        <v>0</v>
      </c>
    </row>
    <row r="78" spans="1:80" x14ac:dyDescent="0.2">
      <c r="A78" s="178" t="s">
        <v>90</v>
      </c>
      <c r="B78" s="179" t="s">
        <v>277</v>
      </c>
      <c r="C78" s="180" t="s">
        <v>278</v>
      </c>
      <c r="D78" s="181"/>
      <c r="E78" s="182"/>
      <c r="F78" s="182"/>
      <c r="G78" s="183"/>
      <c r="H78" s="184"/>
      <c r="I78" s="185"/>
      <c r="J78" s="186"/>
      <c r="K78" s="187"/>
      <c r="O78" s="188">
        <v>1</v>
      </c>
    </row>
    <row r="79" spans="1:80" x14ac:dyDescent="0.2">
      <c r="A79" s="189">
        <v>30</v>
      </c>
      <c r="B79" s="190" t="s">
        <v>280</v>
      </c>
      <c r="C79" s="191" t="s">
        <v>281</v>
      </c>
      <c r="D79" s="192" t="s">
        <v>145</v>
      </c>
      <c r="E79" s="193">
        <v>0.5</v>
      </c>
      <c r="F79" s="193">
        <v>0</v>
      </c>
      <c r="G79" s="194">
        <f>E79*F79</f>
        <v>0</v>
      </c>
      <c r="H79" s="195">
        <v>1.8907700000000001</v>
      </c>
      <c r="I79" s="196">
        <f>E79*H79</f>
        <v>0.94538500000000003</v>
      </c>
      <c r="J79" s="195">
        <v>0</v>
      </c>
      <c r="K79" s="196">
        <f>E79*J79</f>
        <v>0</v>
      </c>
      <c r="O79" s="188">
        <v>2</v>
      </c>
      <c r="AA79" s="161">
        <v>1</v>
      </c>
      <c r="AB79" s="161">
        <v>1</v>
      </c>
      <c r="AC79" s="161">
        <v>1</v>
      </c>
      <c r="AZ79" s="161">
        <v>1</v>
      </c>
      <c r="BA79" s="161">
        <f>IF(AZ79=1,G79,0)</f>
        <v>0</v>
      </c>
      <c r="BB79" s="161">
        <f>IF(AZ79=2,G79,0)</f>
        <v>0</v>
      </c>
      <c r="BC79" s="161">
        <f>IF(AZ79=3,G79,0)</f>
        <v>0</v>
      </c>
      <c r="BD79" s="161">
        <f>IF(AZ79=4,G79,0)</f>
        <v>0</v>
      </c>
      <c r="BE79" s="161">
        <f>IF(AZ79=5,G79,0)</f>
        <v>0</v>
      </c>
      <c r="CA79" s="188">
        <v>1</v>
      </c>
      <c r="CB79" s="188">
        <v>1</v>
      </c>
    </row>
    <row r="80" spans="1:80" x14ac:dyDescent="0.2">
      <c r="A80" s="197"/>
      <c r="B80" s="201"/>
      <c r="C80" s="344" t="s">
        <v>403</v>
      </c>
      <c r="D80" s="345"/>
      <c r="E80" s="202">
        <v>0.5</v>
      </c>
      <c r="F80" s="203"/>
      <c r="G80" s="204"/>
      <c r="H80" s="205"/>
      <c r="I80" s="199"/>
      <c r="J80" s="206"/>
      <c r="K80" s="199"/>
      <c r="M80" s="200" t="s">
        <v>403</v>
      </c>
      <c r="O80" s="188"/>
    </row>
    <row r="81" spans="1:80" x14ac:dyDescent="0.2">
      <c r="A81" s="207"/>
      <c r="B81" s="208" t="s">
        <v>94</v>
      </c>
      <c r="C81" s="209" t="s">
        <v>279</v>
      </c>
      <c r="D81" s="210"/>
      <c r="E81" s="211"/>
      <c r="F81" s="212"/>
      <c r="G81" s="213">
        <f>SUM(G78:G80)</f>
        <v>0</v>
      </c>
      <c r="H81" s="214"/>
      <c r="I81" s="215">
        <f>SUM(I78:I80)</f>
        <v>0.94538500000000003</v>
      </c>
      <c r="J81" s="214"/>
      <c r="K81" s="215">
        <f>SUM(K78:K80)</f>
        <v>0</v>
      </c>
      <c r="O81" s="188">
        <v>4</v>
      </c>
      <c r="BA81" s="216">
        <f>SUM(BA78:BA80)</f>
        <v>0</v>
      </c>
      <c r="BB81" s="216">
        <f>SUM(BB78:BB80)</f>
        <v>0</v>
      </c>
      <c r="BC81" s="216">
        <f>SUM(BC78:BC80)</f>
        <v>0</v>
      </c>
      <c r="BD81" s="216">
        <f>SUM(BD78:BD80)</f>
        <v>0</v>
      </c>
      <c r="BE81" s="216">
        <f>SUM(BE78:BE80)</f>
        <v>0</v>
      </c>
    </row>
    <row r="82" spans="1:80" x14ac:dyDescent="0.2">
      <c r="A82" s="178" t="s">
        <v>90</v>
      </c>
      <c r="B82" s="179" t="s">
        <v>214</v>
      </c>
      <c r="C82" s="180" t="s">
        <v>215</v>
      </c>
      <c r="D82" s="181"/>
      <c r="E82" s="182"/>
      <c r="F82" s="182"/>
      <c r="G82" s="183"/>
      <c r="H82" s="184"/>
      <c r="I82" s="185"/>
      <c r="J82" s="186"/>
      <c r="K82" s="187"/>
      <c r="O82" s="188">
        <v>1</v>
      </c>
    </row>
    <row r="83" spans="1:80" ht="33.75" x14ac:dyDescent="0.2">
      <c r="A83" s="189">
        <v>31</v>
      </c>
      <c r="B83" s="190" t="s">
        <v>290</v>
      </c>
      <c r="C83" s="191" t="s">
        <v>421</v>
      </c>
      <c r="D83" s="192" t="s">
        <v>167</v>
      </c>
      <c r="E83" s="193">
        <v>30.696000000000002</v>
      </c>
      <c r="F83" s="193">
        <v>0</v>
      </c>
      <c r="G83" s="194">
        <f>E83*F83</f>
        <v>0</v>
      </c>
      <c r="H83" s="195">
        <v>0.55125000000000002</v>
      </c>
      <c r="I83" s="196">
        <f>E83*H83</f>
        <v>16.92117</v>
      </c>
      <c r="J83" s="195">
        <v>0</v>
      </c>
      <c r="K83" s="196">
        <f>E83*J83</f>
        <v>0</v>
      </c>
      <c r="O83" s="188">
        <v>2</v>
      </c>
      <c r="AA83" s="161">
        <v>1</v>
      </c>
      <c r="AB83" s="161">
        <v>1</v>
      </c>
      <c r="AC83" s="161">
        <v>1</v>
      </c>
      <c r="AZ83" s="161">
        <v>1</v>
      </c>
      <c r="BA83" s="161">
        <f>IF(AZ83=1,G83,0)</f>
        <v>0</v>
      </c>
      <c r="BB83" s="161">
        <f>IF(AZ83=2,G83,0)</f>
        <v>0</v>
      </c>
      <c r="BC83" s="161">
        <f>IF(AZ83=3,G83,0)</f>
        <v>0</v>
      </c>
      <c r="BD83" s="161">
        <f>IF(AZ83=4,G83,0)</f>
        <v>0</v>
      </c>
      <c r="BE83" s="161">
        <f>IF(AZ83=5,G83,0)</f>
        <v>0</v>
      </c>
      <c r="CA83" s="188">
        <v>1</v>
      </c>
      <c r="CB83" s="188">
        <v>1</v>
      </c>
    </row>
    <row r="84" spans="1:80" x14ac:dyDescent="0.2">
      <c r="A84" s="197"/>
      <c r="B84" s="201"/>
      <c r="C84" s="344" t="s">
        <v>432</v>
      </c>
      <c r="D84" s="345"/>
      <c r="E84" s="202">
        <v>42.73</v>
      </c>
      <c r="F84" s="203"/>
      <c r="G84" s="204"/>
      <c r="H84" s="205"/>
      <c r="I84" s="199"/>
      <c r="J84" s="206"/>
      <c r="K84" s="199"/>
      <c r="M84" s="200" t="s">
        <v>320</v>
      </c>
      <c r="O84" s="188"/>
    </row>
    <row r="85" spans="1:80" x14ac:dyDescent="0.2">
      <c r="A85" s="197"/>
      <c r="B85" s="201"/>
      <c r="C85" s="344" t="s">
        <v>291</v>
      </c>
      <c r="D85" s="345"/>
      <c r="E85" s="202">
        <v>-8.5015000000000001</v>
      </c>
      <c r="F85" s="203"/>
      <c r="G85" s="204"/>
      <c r="H85" s="205"/>
      <c r="I85" s="199"/>
      <c r="J85" s="206"/>
      <c r="K85" s="199"/>
      <c r="M85" s="200" t="s">
        <v>291</v>
      </c>
      <c r="O85" s="188"/>
    </row>
    <row r="86" spans="1:80" x14ac:dyDescent="0.2">
      <c r="A86" s="197"/>
      <c r="B86" s="201"/>
      <c r="C86" s="344" t="s">
        <v>292</v>
      </c>
      <c r="D86" s="345"/>
      <c r="E86" s="202">
        <v>-3.5325000000000002</v>
      </c>
      <c r="F86" s="203"/>
      <c r="G86" s="204"/>
      <c r="H86" s="205"/>
      <c r="I86" s="199"/>
      <c r="J86" s="206"/>
      <c r="K86" s="199"/>
      <c r="M86" s="200" t="s">
        <v>292</v>
      </c>
      <c r="O86" s="188"/>
    </row>
    <row r="87" spans="1:80" x14ac:dyDescent="0.2">
      <c r="A87" s="207"/>
      <c r="B87" s="208" t="s">
        <v>94</v>
      </c>
      <c r="C87" s="209" t="s">
        <v>216</v>
      </c>
      <c r="D87" s="210"/>
      <c r="E87" s="211"/>
      <c r="F87" s="212"/>
      <c r="G87" s="213">
        <f>SUM(G82:G86)</f>
        <v>0</v>
      </c>
      <c r="H87" s="214"/>
      <c r="I87" s="215">
        <f>SUM(I82:I86)</f>
        <v>16.92117</v>
      </c>
      <c r="J87" s="214"/>
      <c r="K87" s="215">
        <f>SUM(K82:K86)</f>
        <v>0</v>
      </c>
      <c r="O87" s="188">
        <v>4</v>
      </c>
      <c r="BA87" s="216">
        <f>SUM(BA82:BA86)</f>
        <v>0</v>
      </c>
      <c r="BB87" s="216">
        <f>SUM(BB82:BB86)</f>
        <v>0</v>
      </c>
      <c r="BC87" s="216">
        <f>SUM(BC82:BC86)</f>
        <v>0</v>
      </c>
      <c r="BD87" s="216">
        <f>SUM(BD82:BD86)</f>
        <v>0</v>
      </c>
      <c r="BE87" s="216">
        <f>SUM(BE82:BE86)</f>
        <v>0</v>
      </c>
    </row>
    <row r="88" spans="1:80" x14ac:dyDescent="0.2">
      <c r="A88" s="178" t="s">
        <v>90</v>
      </c>
      <c r="B88" s="179" t="s">
        <v>218</v>
      </c>
      <c r="C88" s="180" t="s">
        <v>219</v>
      </c>
      <c r="D88" s="181"/>
      <c r="E88" s="182"/>
      <c r="F88" s="182"/>
      <c r="G88" s="183"/>
      <c r="H88" s="184"/>
      <c r="I88" s="185"/>
      <c r="J88" s="186"/>
      <c r="K88" s="187"/>
      <c r="O88" s="188">
        <v>1</v>
      </c>
    </row>
    <row r="89" spans="1:80" x14ac:dyDescent="0.2">
      <c r="A89" s="189">
        <v>32</v>
      </c>
      <c r="B89" s="190" t="s">
        <v>221</v>
      </c>
      <c r="C89" s="191" t="s">
        <v>222</v>
      </c>
      <c r="D89" s="192" t="s">
        <v>167</v>
      </c>
      <c r="E89" s="193">
        <v>30.7</v>
      </c>
      <c r="F89" s="193">
        <v>0</v>
      </c>
      <c r="G89" s="194">
        <f>E89*F89</f>
        <v>0</v>
      </c>
      <c r="H89" s="195">
        <v>7.3899999999999993E-2</v>
      </c>
      <c r="I89" s="196">
        <f>E89*H89</f>
        <v>2.2687299999999997</v>
      </c>
      <c r="J89" s="195">
        <v>0</v>
      </c>
      <c r="K89" s="196">
        <f>E89*J89</f>
        <v>0</v>
      </c>
      <c r="O89" s="188">
        <v>2</v>
      </c>
      <c r="AA89" s="161">
        <v>1</v>
      </c>
      <c r="AB89" s="161">
        <v>1</v>
      </c>
      <c r="AC89" s="161">
        <v>1</v>
      </c>
      <c r="AZ89" s="161">
        <v>1</v>
      </c>
      <c r="BA89" s="161">
        <f>IF(AZ89=1,G89,0)</f>
        <v>0</v>
      </c>
      <c r="BB89" s="161">
        <f>IF(AZ89=2,G89,0)</f>
        <v>0</v>
      </c>
      <c r="BC89" s="161">
        <f>IF(AZ89=3,G89,0)</f>
        <v>0</v>
      </c>
      <c r="BD89" s="161">
        <f>IF(AZ89=4,G89,0)</f>
        <v>0</v>
      </c>
      <c r="BE89" s="161">
        <f>IF(AZ89=5,G89,0)</f>
        <v>0</v>
      </c>
      <c r="CA89" s="188">
        <v>1</v>
      </c>
      <c r="CB89" s="188">
        <v>1</v>
      </c>
    </row>
    <row r="90" spans="1:80" x14ac:dyDescent="0.2">
      <c r="A90" s="197"/>
      <c r="B90" s="201"/>
      <c r="C90" s="344" t="s">
        <v>432</v>
      </c>
      <c r="D90" s="345"/>
      <c r="E90" s="202">
        <v>42.73</v>
      </c>
      <c r="F90" s="203"/>
      <c r="G90" s="204"/>
      <c r="H90" s="205"/>
      <c r="I90" s="199"/>
      <c r="J90" s="206"/>
      <c r="K90" s="199"/>
      <c r="M90" s="200" t="s">
        <v>320</v>
      </c>
      <c r="O90" s="188"/>
    </row>
    <row r="91" spans="1:80" x14ac:dyDescent="0.2">
      <c r="A91" s="197"/>
      <c r="B91" s="201"/>
      <c r="C91" s="344" t="s">
        <v>291</v>
      </c>
      <c r="D91" s="345"/>
      <c r="E91" s="202">
        <v>-8.5015000000000001</v>
      </c>
      <c r="F91" s="203"/>
      <c r="G91" s="204"/>
      <c r="H91" s="205"/>
      <c r="I91" s="199"/>
      <c r="J91" s="206"/>
      <c r="K91" s="199"/>
      <c r="M91" s="200" t="s">
        <v>291</v>
      </c>
      <c r="O91" s="188"/>
    </row>
    <row r="92" spans="1:80" x14ac:dyDescent="0.2">
      <c r="A92" s="197"/>
      <c r="B92" s="201"/>
      <c r="C92" s="344" t="s">
        <v>292</v>
      </c>
      <c r="D92" s="345"/>
      <c r="E92" s="202">
        <v>-3.5325000000000002</v>
      </c>
      <c r="F92" s="203"/>
      <c r="G92" s="204"/>
      <c r="H92" s="205"/>
      <c r="I92" s="199"/>
      <c r="J92" s="206"/>
      <c r="K92" s="199"/>
      <c r="M92" s="200" t="s">
        <v>292</v>
      </c>
      <c r="O92" s="188"/>
    </row>
    <row r="93" spans="1:80" x14ac:dyDescent="0.2">
      <c r="A93" s="189">
        <v>34</v>
      </c>
      <c r="B93" s="190" t="s">
        <v>284</v>
      </c>
      <c r="C93" s="191" t="s">
        <v>293</v>
      </c>
      <c r="D93" s="192" t="s">
        <v>167</v>
      </c>
      <c r="E93" s="193">
        <v>33</v>
      </c>
      <c r="F93" s="193">
        <v>0</v>
      </c>
      <c r="G93" s="194">
        <f>E93*F93</f>
        <v>0</v>
      </c>
      <c r="H93" s="195">
        <v>0.129</v>
      </c>
      <c r="I93" s="196">
        <f>E93*H93</f>
        <v>4.2569999999999997</v>
      </c>
      <c r="J93" s="195"/>
      <c r="K93" s="196">
        <f>E93*J93</f>
        <v>0</v>
      </c>
      <c r="O93" s="188">
        <v>2</v>
      </c>
      <c r="AA93" s="161">
        <v>3</v>
      </c>
      <c r="AB93" s="161">
        <v>1</v>
      </c>
      <c r="AC93" s="161">
        <v>592451124</v>
      </c>
      <c r="AZ93" s="161">
        <v>1</v>
      </c>
      <c r="BA93" s="161">
        <f>IF(AZ93=1,G93,0)</f>
        <v>0</v>
      </c>
      <c r="BB93" s="161">
        <f>IF(AZ93=2,G93,0)</f>
        <v>0</v>
      </c>
      <c r="BC93" s="161">
        <f>IF(AZ93=3,G93,0)</f>
        <v>0</v>
      </c>
      <c r="BD93" s="161">
        <f>IF(AZ93=4,G93,0)</f>
        <v>0</v>
      </c>
      <c r="BE93" s="161">
        <f>IF(AZ93=5,G93,0)</f>
        <v>0</v>
      </c>
      <c r="CA93" s="188">
        <v>3</v>
      </c>
      <c r="CB93" s="188">
        <v>1</v>
      </c>
    </row>
    <row r="94" spans="1:80" x14ac:dyDescent="0.2">
      <c r="A94" s="197"/>
      <c r="B94" s="201"/>
      <c r="C94" s="346" t="s">
        <v>157</v>
      </c>
      <c r="D94" s="345"/>
      <c r="E94" s="227">
        <v>0</v>
      </c>
      <c r="F94" s="203"/>
      <c r="G94" s="204"/>
      <c r="H94" s="205"/>
      <c r="I94" s="199"/>
      <c r="J94" s="206"/>
      <c r="K94" s="199"/>
      <c r="M94" s="200" t="s">
        <v>157</v>
      </c>
      <c r="O94" s="188"/>
    </row>
    <row r="95" spans="1:80" x14ac:dyDescent="0.2">
      <c r="A95" s="197"/>
      <c r="B95" s="201"/>
      <c r="C95" s="344" t="s">
        <v>432</v>
      </c>
      <c r="D95" s="345"/>
      <c r="E95" s="202">
        <v>42.73</v>
      </c>
      <c r="F95" s="203"/>
      <c r="G95" s="204"/>
      <c r="H95" s="205"/>
      <c r="I95" s="199"/>
      <c r="J95" s="206"/>
      <c r="K95" s="199"/>
      <c r="M95" s="200" t="s">
        <v>320</v>
      </c>
      <c r="O95" s="188"/>
    </row>
    <row r="96" spans="1:80" x14ac:dyDescent="0.2">
      <c r="A96" s="197"/>
      <c r="B96" s="201"/>
      <c r="C96" s="346" t="s">
        <v>291</v>
      </c>
      <c r="D96" s="345"/>
      <c r="E96" s="227">
        <v>-8.5015000000000001</v>
      </c>
      <c r="F96" s="203"/>
      <c r="G96" s="204"/>
      <c r="H96" s="205"/>
      <c r="I96" s="199"/>
      <c r="J96" s="206"/>
      <c r="K96" s="199"/>
      <c r="M96" s="200" t="s">
        <v>291</v>
      </c>
      <c r="O96" s="188"/>
    </row>
    <row r="97" spans="1:80" x14ac:dyDescent="0.2">
      <c r="A97" s="197"/>
      <c r="B97" s="201"/>
      <c r="C97" s="346" t="s">
        <v>292</v>
      </c>
      <c r="D97" s="345"/>
      <c r="E97" s="227">
        <v>-3.5325000000000002</v>
      </c>
      <c r="F97" s="203"/>
      <c r="G97" s="204"/>
      <c r="H97" s="205"/>
      <c r="I97" s="199"/>
      <c r="J97" s="206"/>
      <c r="K97" s="199"/>
      <c r="M97" s="200" t="s">
        <v>292</v>
      </c>
      <c r="O97" s="188"/>
    </row>
    <row r="98" spans="1:80" x14ac:dyDescent="0.2">
      <c r="A98" s="197"/>
      <c r="B98" s="201"/>
      <c r="C98" s="346" t="s">
        <v>158</v>
      </c>
      <c r="D98" s="345"/>
      <c r="E98" s="227">
        <v>30.7</v>
      </c>
      <c r="F98" s="203"/>
      <c r="G98" s="204"/>
      <c r="H98" s="205"/>
      <c r="I98" s="199"/>
      <c r="J98" s="206"/>
      <c r="K98" s="199"/>
      <c r="M98" s="200" t="s">
        <v>158</v>
      </c>
      <c r="O98" s="188"/>
    </row>
    <row r="99" spans="1:80" x14ac:dyDescent="0.2">
      <c r="A99" s="197"/>
      <c r="B99" s="201"/>
      <c r="C99" s="344" t="s">
        <v>433</v>
      </c>
      <c r="D99" s="345"/>
      <c r="E99" s="202">
        <v>32.229999999999997</v>
      </c>
      <c r="F99" s="203"/>
      <c r="G99" s="204"/>
      <c r="H99" s="205"/>
      <c r="I99" s="199"/>
      <c r="J99" s="206"/>
      <c r="K99" s="199"/>
      <c r="M99" s="200" t="s">
        <v>321</v>
      </c>
      <c r="O99" s="188"/>
    </row>
    <row r="100" spans="1:80" x14ac:dyDescent="0.2">
      <c r="A100" s="197"/>
      <c r="B100" s="201"/>
      <c r="C100" s="344" t="s">
        <v>322</v>
      </c>
      <c r="D100" s="345"/>
      <c r="E100" s="202">
        <v>0.77</v>
      </c>
      <c r="F100" s="203"/>
      <c r="G100" s="204"/>
      <c r="H100" s="205"/>
      <c r="I100" s="199"/>
      <c r="J100" s="206"/>
      <c r="K100" s="199"/>
      <c r="M100" s="200" t="s">
        <v>322</v>
      </c>
      <c r="O100" s="188"/>
    </row>
    <row r="101" spans="1:80" x14ac:dyDescent="0.2">
      <c r="A101" s="207"/>
      <c r="B101" s="208" t="s">
        <v>94</v>
      </c>
      <c r="C101" s="209" t="s">
        <v>220</v>
      </c>
      <c r="D101" s="210"/>
      <c r="E101" s="211"/>
      <c r="F101" s="212"/>
      <c r="G101" s="213">
        <f>SUM(G88:G100)</f>
        <v>0</v>
      </c>
      <c r="H101" s="214"/>
      <c r="I101" s="215">
        <f>SUM(I88:I100)</f>
        <v>6.5257299999999994</v>
      </c>
      <c r="J101" s="214"/>
      <c r="K101" s="215">
        <f>SUM(K88:K100)</f>
        <v>0</v>
      </c>
      <c r="O101" s="188">
        <v>4</v>
      </c>
      <c r="BA101" s="216">
        <f>SUM(BA88:BA100)</f>
        <v>0</v>
      </c>
      <c r="BB101" s="216">
        <f>SUM(BB88:BB100)</f>
        <v>0</v>
      </c>
      <c r="BC101" s="216">
        <f>SUM(BC88:BC100)</f>
        <v>0</v>
      </c>
      <c r="BD101" s="216">
        <f>SUM(BD88:BD100)</f>
        <v>0</v>
      </c>
      <c r="BE101" s="216">
        <f>SUM(BE88:BE100)</f>
        <v>0</v>
      </c>
    </row>
    <row r="102" spans="1:80" x14ac:dyDescent="0.2">
      <c r="A102" s="178" t="s">
        <v>90</v>
      </c>
      <c r="B102" s="179" t="s">
        <v>223</v>
      </c>
      <c r="C102" s="180" t="s">
        <v>224</v>
      </c>
      <c r="D102" s="181"/>
      <c r="E102" s="182"/>
      <c r="F102" s="182"/>
      <c r="G102" s="183"/>
      <c r="H102" s="184"/>
      <c r="I102" s="185"/>
      <c r="J102" s="186"/>
      <c r="K102" s="187"/>
      <c r="O102" s="188">
        <v>1</v>
      </c>
    </row>
    <row r="103" spans="1:80" x14ac:dyDescent="0.2">
      <c r="A103" s="189">
        <v>35</v>
      </c>
      <c r="B103" s="190" t="s">
        <v>226</v>
      </c>
      <c r="C103" s="191" t="s">
        <v>227</v>
      </c>
      <c r="D103" s="192" t="s">
        <v>145</v>
      </c>
      <c r="E103" s="193">
        <v>3.7730000000000001</v>
      </c>
      <c r="F103" s="193">
        <v>0</v>
      </c>
      <c r="G103" s="194">
        <f>E103*F103</f>
        <v>0</v>
      </c>
      <c r="H103" s="195">
        <v>2.5249999999999999</v>
      </c>
      <c r="I103" s="196">
        <f>E103*H103</f>
        <v>9.5268250000000005</v>
      </c>
      <c r="J103" s="195">
        <v>0</v>
      </c>
      <c r="K103" s="196">
        <f>E103*J103</f>
        <v>0</v>
      </c>
      <c r="O103" s="188">
        <v>2</v>
      </c>
      <c r="AA103" s="161">
        <v>1</v>
      </c>
      <c r="AB103" s="161">
        <v>1</v>
      </c>
      <c r="AC103" s="161">
        <v>1</v>
      </c>
      <c r="AZ103" s="161">
        <v>1</v>
      </c>
      <c r="BA103" s="161">
        <f>IF(AZ103=1,G103,0)</f>
        <v>0</v>
      </c>
      <c r="BB103" s="161">
        <f>IF(AZ103=2,G103,0)</f>
        <v>0</v>
      </c>
      <c r="BC103" s="161">
        <f>IF(AZ103=3,G103,0)</f>
        <v>0</v>
      </c>
      <c r="BD103" s="161">
        <f>IF(AZ103=4,G103,0)</f>
        <v>0</v>
      </c>
      <c r="BE103" s="161">
        <f>IF(AZ103=5,G103,0)</f>
        <v>0</v>
      </c>
      <c r="CA103" s="188">
        <v>1</v>
      </c>
      <c r="CB103" s="188">
        <v>1</v>
      </c>
    </row>
    <row r="104" spans="1:80" x14ac:dyDescent="0.2">
      <c r="A104" s="197"/>
      <c r="B104" s="198"/>
      <c r="C104" s="336" t="s">
        <v>228</v>
      </c>
      <c r="D104" s="337"/>
      <c r="E104" s="337"/>
      <c r="F104" s="337"/>
      <c r="G104" s="338"/>
      <c r="I104" s="199"/>
      <c r="K104" s="199"/>
      <c r="L104" s="200" t="s">
        <v>228</v>
      </c>
      <c r="O104" s="188">
        <v>3</v>
      </c>
    </row>
    <row r="105" spans="1:80" x14ac:dyDescent="0.2">
      <c r="A105" s="197"/>
      <c r="B105" s="201"/>
      <c r="C105" s="344" t="s">
        <v>401</v>
      </c>
      <c r="D105" s="345"/>
      <c r="E105" s="202">
        <v>3.7730000000000001</v>
      </c>
      <c r="F105" s="203"/>
      <c r="G105" s="204"/>
      <c r="H105" s="205"/>
      <c r="I105" s="199"/>
      <c r="J105" s="206"/>
      <c r="K105" s="199"/>
      <c r="M105" s="200" t="s">
        <v>401</v>
      </c>
      <c r="O105" s="188"/>
    </row>
    <row r="106" spans="1:80" x14ac:dyDescent="0.2">
      <c r="A106" s="189">
        <v>36</v>
      </c>
      <c r="B106" s="190" t="s">
        <v>229</v>
      </c>
      <c r="C106" s="191" t="s">
        <v>230</v>
      </c>
      <c r="D106" s="192" t="s">
        <v>167</v>
      </c>
      <c r="E106" s="193">
        <v>37.729999999999997</v>
      </c>
      <c r="F106" s="193">
        <v>0</v>
      </c>
      <c r="G106" s="194">
        <f>E106*F106</f>
        <v>0</v>
      </c>
      <c r="H106" s="195">
        <v>2.2000000000000001E-4</v>
      </c>
      <c r="I106" s="196">
        <f>E106*H106</f>
        <v>8.3006E-3</v>
      </c>
      <c r="J106" s="195">
        <v>0</v>
      </c>
      <c r="K106" s="196">
        <f>E106*J106</f>
        <v>0</v>
      </c>
      <c r="O106" s="188">
        <v>2</v>
      </c>
      <c r="AA106" s="161">
        <v>1</v>
      </c>
      <c r="AB106" s="161">
        <v>1</v>
      </c>
      <c r="AC106" s="161">
        <v>1</v>
      </c>
      <c r="AZ106" s="161">
        <v>1</v>
      </c>
      <c r="BA106" s="161">
        <f>IF(AZ106=1,G106,0)</f>
        <v>0</v>
      </c>
      <c r="BB106" s="161">
        <f>IF(AZ106=2,G106,0)</f>
        <v>0</v>
      </c>
      <c r="BC106" s="161">
        <f>IF(AZ106=3,G106,0)</f>
        <v>0</v>
      </c>
      <c r="BD106" s="161">
        <f>IF(AZ106=4,G106,0)</f>
        <v>0</v>
      </c>
      <c r="BE106" s="161">
        <f>IF(AZ106=5,G106,0)</f>
        <v>0</v>
      </c>
      <c r="CA106" s="188">
        <v>1</v>
      </c>
      <c r="CB106" s="188">
        <v>1</v>
      </c>
    </row>
    <row r="107" spans="1:80" x14ac:dyDescent="0.2">
      <c r="A107" s="197"/>
      <c r="B107" s="201"/>
      <c r="C107" s="344" t="s">
        <v>404</v>
      </c>
      <c r="D107" s="345"/>
      <c r="E107" s="202">
        <v>37.729999999999997</v>
      </c>
      <c r="F107" s="203"/>
      <c r="G107" s="204"/>
      <c r="H107" s="205"/>
      <c r="I107" s="199"/>
      <c r="J107" s="206"/>
      <c r="K107" s="199"/>
      <c r="M107" s="200" t="s">
        <v>404</v>
      </c>
      <c r="O107" s="188"/>
    </row>
    <row r="108" spans="1:80" x14ac:dyDescent="0.2">
      <c r="A108" s="189">
        <v>37</v>
      </c>
      <c r="B108" s="190" t="s">
        <v>231</v>
      </c>
      <c r="C108" s="191" t="s">
        <v>232</v>
      </c>
      <c r="D108" s="192" t="s">
        <v>145</v>
      </c>
      <c r="E108" s="193">
        <v>3.7730000000000001</v>
      </c>
      <c r="F108" s="193">
        <v>0</v>
      </c>
      <c r="G108" s="194">
        <f>E108*F108</f>
        <v>0</v>
      </c>
      <c r="H108" s="195">
        <v>0</v>
      </c>
      <c r="I108" s="196">
        <f>E108*H108</f>
        <v>0</v>
      </c>
      <c r="J108" s="195">
        <v>0</v>
      </c>
      <c r="K108" s="196">
        <f>E108*J108</f>
        <v>0</v>
      </c>
      <c r="O108" s="188">
        <v>2</v>
      </c>
      <c r="AA108" s="161">
        <v>1</v>
      </c>
      <c r="AB108" s="161">
        <v>1</v>
      </c>
      <c r="AC108" s="161">
        <v>1</v>
      </c>
      <c r="AZ108" s="161">
        <v>1</v>
      </c>
      <c r="BA108" s="161">
        <f>IF(AZ108=1,G108,0)</f>
        <v>0</v>
      </c>
      <c r="BB108" s="161">
        <f>IF(AZ108=2,G108,0)</f>
        <v>0</v>
      </c>
      <c r="BC108" s="161">
        <f>IF(AZ108=3,G108,0)</f>
        <v>0</v>
      </c>
      <c r="BD108" s="161">
        <f>IF(AZ108=4,G108,0)</f>
        <v>0</v>
      </c>
      <c r="BE108" s="161">
        <f>IF(AZ108=5,G108,0)</f>
        <v>0</v>
      </c>
      <c r="CA108" s="188">
        <v>1</v>
      </c>
      <c r="CB108" s="188">
        <v>1</v>
      </c>
    </row>
    <row r="109" spans="1:80" x14ac:dyDescent="0.2">
      <c r="A109" s="197"/>
      <c r="B109" s="201"/>
      <c r="C109" s="344" t="s">
        <v>405</v>
      </c>
      <c r="D109" s="345"/>
      <c r="E109" s="202">
        <v>3.7730000000000001</v>
      </c>
      <c r="F109" s="203"/>
      <c r="G109" s="204"/>
      <c r="H109" s="205"/>
      <c r="I109" s="199"/>
      <c r="J109" s="206"/>
      <c r="K109" s="199"/>
      <c r="M109" s="200" t="s">
        <v>405</v>
      </c>
      <c r="O109" s="188"/>
    </row>
    <row r="110" spans="1:80" x14ac:dyDescent="0.2">
      <c r="A110" s="207"/>
      <c r="B110" s="208" t="s">
        <v>94</v>
      </c>
      <c r="C110" s="209" t="s">
        <v>225</v>
      </c>
      <c r="D110" s="210"/>
      <c r="E110" s="211"/>
      <c r="F110" s="212"/>
      <c r="G110" s="213">
        <f>SUM(G102:G109)</f>
        <v>0</v>
      </c>
      <c r="H110" s="214"/>
      <c r="I110" s="215">
        <f>SUM(I102:I109)</f>
        <v>9.5351256000000006</v>
      </c>
      <c r="J110" s="214"/>
      <c r="K110" s="215">
        <f>SUM(K102:K109)</f>
        <v>0</v>
      </c>
      <c r="O110" s="188">
        <v>4</v>
      </c>
      <c r="BA110" s="216">
        <f>SUM(BA102:BA109)</f>
        <v>0</v>
      </c>
      <c r="BB110" s="216">
        <f>SUM(BB102:BB109)</f>
        <v>0</v>
      </c>
      <c r="BC110" s="216">
        <f>SUM(BC102:BC109)</f>
        <v>0</v>
      </c>
      <c r="BD110" s="216">
        <f>SUM(BD102:BD109)</f>
        <v>0</v>
      </c>
      <c r="BE110" s="216">
        <f>SUM(BE102:BE109)</f>
        <v>0</v>
      </c>
    </row>
    <row r="111" spans="1:80" x14ac:dyDescent="0.2">
      <c r="A111" s="178" t="s">
        <v>90</v>
      </c>
      <c r="B111" s="179" t="s">
        <v>233</v>
      </c>
      <c r="C111" s="180" t="s">
        <v>234</v>
      </c>
      <c r="D111" s="181"/>
      <c r="E111" s="182"/>
      <c r="F111" s="182"/>
      <c r="G111" s="183"/>
      <c r="H111" s="184"/>
      <c r="I111" s="185"/>
      <c r="J111" s="186"/>
      <c r="K111" s="187"/>
      <c r="O111" s="188">
        <v>1</v>
      </c>
    </row>
    <row r="112" spans="1:80" x14ac:dyDescent="0.2">
      <c r="A112" s="189">
        <v>38</v>
      </c>
      <c r="B112" s="190" t="s">
        <v>236</v>
      </c>
      <c r="C112" s="191" t="s">
        <v>237</v>
      </c>
      <c r="D112" s="192" t="s">
        <v>181</v>
      </c>
      <c r="E112" s="193">
        <v>5</v>
      </c>
      <c r="F112" s="193">
        <v>0</v>
      </c>
      <c r="G112" s="194">
        <f>E112*F112</f>
        <v>0</v>
      </c>
      <c r="H112" s="195">
        <v>0</v>
      </c>
      <c r="I112" s="196">
        <f>E112*H112</f>
        <v>0</v>
      </c>
      <c r="J112" s="195">
        <v>0</v>
      </c>
      <c r="K112" s="196">
        <f>E112*J112</f>
        <v>0</v>
      </c>
      <c r="O112" s="188">
        <v>2</v>
      </c>
      <c r="AA112" s="161">
        <v>1</v>
      </c>
      <c r="AB112" s="161">
        <v>1</v>
      </c>
      <c r="AC112" s="161">
        <v>1</v>
      </c>
      <c r="AZ112" s="161">
        <v>1</v>
      </c>
      <c r="BA112" s="161">
        <f>IF(AZ112=1,G112,0)</f>
        <v>0</v>
      </c>
      <c r="BB112" s="161">
        <f>IF(AZ112=2,G112,0)</f>
        <v>0</v>
      </c>
      <c r="BC112" s="161">
        <f>IF(AZ112=3,G112,0)</f>
        <v>0</v>
      </c>
      <c r="BD112" s="161">
        <f>IF(AZ112=4,G112,0)</f>
        <v>0</v>
      </c>
      <c r="BE112" s="161">
        <f>IF(AZ112=5,G112,0)</f>
        <v>0</v>
      </c>
      <c r="CA112" s="188">
        <v>1</v>
      </c>
      <c r="CB112" s="188">
        <v>1</v>
      </c>
    </row>
    <row r="113" spans="1:80" x14ac:dyDescent="0.2">
      <c r="A113" s="207"/>
      <c r="B113" s="208" t="s">
        <v>94</v>
      </c>
      <c r="C113" s="209" t="s">
        <v>235</v>
      </c>
      <c r="D113" s="210"/>
      <c r="E113" s="211"/>
      <c r="F113" s="212"/>
      <c r="G113" s="213">
        <f>SUM(G111:G112)</f>
        <v>0</v>
      </c>
      <c r="H113" s="214"/>
      <c r="I113" s="215">
        <f>SUM(I111:I112)</f>
        <v>0</v>
      </c>
      <c r="J113" s="214"/>
      <c r="K113" s="215">
        <f>SUM(K111:K112)</f>
        <v>0</v>
      </c>
      <c r="O113" s="188">
        <v>4</v>
      </c>
      <c r="BA113" s="216">
        <f>SUM(BA111:BA112)</f>
        <v>0</v>
      </c>
      <c r="BB113" s="216">
        <f>SUM(BB111:BB112)</f>
        <v>0</v>
      </c>
      <c r="BC113" s="216">
        <f>SUM(BC111:BC112)</f>
        <v>0</v>
      </c>
      <c r="BD113" s="216">
        <f>SUM(BD111:BD112)</f>
        <v>0</v>
      </c>
      <c r="BE113" s="216">
        <f>SUM(BE111:BE112)</f>
        <v>0</v>
      </c>
    </row>
    <row r="114" spans="1:80" x14ac:dyDescent="0.2">
      <c r="A114" s="178" t="s">
        <v>90</v>
      </c>
      <c r="B114" s="179" t="s">
        <v>238</v>
      </c>
      <c r="C114" s="180" t="s">
        <v>239</v>
      </c>
      <c r="D114" s="181"/>
      <c r="E114" s="182"/>
      <c r="F114" s="182"/>
      <c r="G114" s="183"/>
      <c r="H114" s="184"/>
      <c r="I114" s="185"/>
      <c r="J114" s="186"/>
      <c r="K114" s="187"/>
      <c r="O114" s="188">
        <v>1</v>
      </c>
    </row>
    <row r="115" spans="1:80" ht="15.75" customHeight="1" x14ac:dyDescent="0.2">
      <c r="A115" s="189">
        <v>39</v>
      </c>
      <c r="B115" s="190" t="s">
        <v>241</v>
      </c>
      <c r="C115" s="191" t="s">
        <v>435</v>
      </c>
      <c r="D115" s="192" t="s">
        <v>193</v>
      </c>
      <c r="E115" s="193">
        <v>1</v>
      </c>
      <c r="F115" s="193"/>
      <c r="G115" s="194">
        <f>E115*F115</f>
        <v>0</v>
      </c>
      <c r="H115" s="195">
        <v>0.1176</v>
      </c>
      <c r="I115" s="196">
        <f>E115*H115</f>
        <v>0.1176</v>
      </c>
      <c r="J115" s="195">
        <v>0</v>
      </c>
      <c r="K115" s="196">
        <f>E115*J115</f>
        <v>0</v>
      </c>
      <c r="O115" s="188">
        <v>2</v>
      </c>
      <c r="AA115" s="161">
        <v>1</v>
      </c>
      <c r="AB115" s="161">
        <v>1</v>
      </c>
      <c r="AC115" s="161">
        <v>1</v>
      </c>
      <c r="AZ115" s="161">
        <v>1</v>
      </c>
      <c r="BA115" s="161">
        <f>IF(AZ115=1,G115,0)</f>
        <v>0</v>
      </c>
      <c r="BB115" s="161">
        <f>IF(AZ115=2,G115,0)</f>
        <v>0</v>
      </c>
      <c r="BC115" s="161">
        <f>IF(AZ115=3,G115,0)</f>
        <v>0</v>
      </c>
      <c r="BD115" s="161">
        <f>IF(AZ115=4,G115,0)</f>
        <v>0</v>
      </c>
      <c r="BE115" s="161">
        <f>IF(AZ115=5,G115,0)</f>
        <v>0</v>
      </c>
      <c r="CA115" s="188">
        <v>1</v>
      </c>
      <c r="CB115" s="188">
        <v>1</v>
      </c>
    </row>
    <row r="116" spans="1:80" x14ac:dyDescent="0.2">
      <c r="A116" s="189">
        <v>40</v>
      </c>
      <c r="B116" s="190" t="s">
        <v>244</v>
      </c>
      <c r="C116" s="191" t="s">
        <v>325</v>
      </c>
      <c r="D116" s="192" t="s">
        <v>181</v>
      </c>
      <c r="E116" s="193">
        <v>35.799999999999997</v>
      </c>
      <c r="F116" s="193">
        <v>0</v>
      </c>
      <c r="G116" s="194">
        <f>E116*F116</f>
        <v>0</v>
      </c>
      <c r="H116" s="195">
        <v>0.188</v>
      </c>
      <c r="I116" s="196">
        <f>E116*H116</f>
        <v>6.7303999999999995</v>
      </c>
      <c r="J116" s="195">
        <v>0</v>
      </c>
      <c r="K116" s="196">
        <f>E116*J116</f>
        <v>0</v>
      </c>
      <c r="O116" s="188">
        <v>2</v>
      </c>
      <c r="AA116" s="161">
        <v>1</v>
      </c>
      <c r="AB116" s="161">
        <v>1</v>
      </c>
      <c r="AC116" s="161">
        <v>1</v>
      </c>
      <c r="AZ116" s="161">
        <v>1</v>
      </c>
      <c r="BA116" s="161">
        <f>IF(AZ116=1,G116,0)</f>
        <v>0</v>
      </c>
      <c r="BB116" s="161">
        <f>IF(AZ116=2,G116,0)</f>
        <v>0</v>
      </c>
      <c r="BC116" s="161">
        <f>IF(AZ116=3,G116,0)</f>
        <v>0</v>
      </c>
      <c r="BD116" s="161">
        <f>IF(AZ116=4,G116,0)</f>
        <v>0</v>
      </c>
      <c r="BE116" s="161">
        <f>IF(AZ116=5,G116,0)</f>
        <v>0</v>
      </c>
      <c r="CA116" s="188">
        <v>1</v>
      </c>
      <c r="CB116" s="188">
        <v>1</v>
      </c>
    </row>
    <row r="117" spans="1:80" x14ac:dyDescent="0.2">
      <c r="A117" s="197"/>
      <c r="B117" s="201"/>
      <c r="C117" s="344" t="s">
        <v>434</v>
      </c>
      <c r="D117" s="345"/>
      <c r="E117" s="202">
        <v>35.799999999999997</v>
      </c>
      <c r="F117" s="203"/>
      <c r="G117" s="204"/>
      <c r="H117" s="205"/>
      <c r="I117" s="199"/>
      <c r="J117" s="206"/>
      <c r="K117" s="199"/>
      <c r="M117" s="200" t="s">
        <v>406</v>
      </c>
      <c r="O117" s="188"/>
    </row>
    <row r="118" spans="1:80" x14ac:dyDescent="0.2">
      <c r="A118" s="189">
        <v>41</v>
      </c>
      <c r="B118" s="190" t="s">
        <v>245</v>
      </c>
      <c r="C118" s="191" t="s">
        <v>365</v>
      </c>
      <c r="D118" s="192" t="s">
        <v>193</v>
      </c>
      <c r="E118" s="193">
        <v>38</v>
      </c>
      <c r="F118" s="193">
        <v>0</v>
      </c>
      <c r="G118" s="194">
        <f>E118*F118</f>
        <v>0</v>
      </c>
      <c r="H118" s="195">
        <v>4.5999999999999999E-2</v>
      </c>
      <c r="I118" s="196">
        <f>E118*H118</f>
        <v>1.748</v>
      </c>
      <c r="J118" s="195"/>
      <c r="K118" s="196">
        <f>E118*J118</f>
        <v>0</v>
      </c>
      <c r="O118" s="188">
        <v>2</v>
      </c>
      <c r="AA118" s="161">
        <v>3</v>
      </c>
      <c r="AB118" s="161">
        <v>1</v>
      </c>
      <c r="AC118" s="161">
        <v>59217420</v>
      </c>
      <c r="AZ118" s="161">
        <v>1</v>
      </c>
      <c r="BA118" s="161">
        <f>IF(AZ118=1,G118,0)</f>
        <v>0</v>
      </c>
      <c r="BB118" s="161">
        <f>IF(AZ118=2,G118,0)</f>
        <v>0</v>
      </c>
      <c r="BC118" s="161">
        <f>IF(AZ118=3,G118,0)</f>
        <v>0</v>
      </c>
      <c r="BD118" s="161">
        <f>IF(AZ118=4,G118,0)</f>
        <v>0</v>
      </c>
      <c r="BE118" s="161">
        <f>IF(AZ118=5,G118,0)</f>
        <v>0</v>
      </c>
      <c r="CA118" s="188">
        <v>3</v>
      </c>
      <c r="CB118" s="188">
        <v>1</v>
      </c>
    </row>
    <row r="119" spans="1:80" x14ac:dyDescent="0.2">
      <c r="A119" s="207"/>
      <c r="B119" s="208" t="s">
        <v>94</v>
      </c>
      <c r="C119" s="209" t="s">
        <v>240</v>
      </c>
      <c r="D119" s="210"/>
      <c r="E119" s="211"/>
      <c r="F119" s="212"/>
      <c r="G119" s="213">
        <f>SUM(G114:G118)</f>
        <v>0</v>
      </c>
      <c r="H119" s="214"/>
      <c r="I119" s="215">
        <f>SUM(I114:I118)</f>
        <v>8.5960000000000001</v>
      </c>
      <c r="J119" s="214"/>
      <c r="K119" s="215">
        <f>SUM(K114:K118)</f>
        <v>0</v>
      </c>
      <c r="O119" s="188">
        <v>4</v>
      </c>
      <c r="BA119" s="216">
        <f>SUM(BA114:BA118)</f>
        <v>0</v>
      </c>
      <c r="BB119" s="216">
        <f>SUM(BB114:BB118)</f>
        <v>0</v>
      </c>
      <c r="BC119" s="216">
        <f>SUM(BC114:BC118)</f>
        <v>0</v>
      </c>
      <c r="BD119" s="216">
        <f>SUM(BD114:BD118)</f>
        <v>0</v>
      </c>
      <c r="BE119" s="216">
        <f>SUM(BE114:BE118)</f>
        <v>0</v>
      </c>
    </row>
    <row r="120" spans="1:80" x14ac:dyDescent="0.2">
      <c r="A120" s="178" t="s">
        <v>90</v>
      </c>
      <c r="B120" s="179" t="s">
        <v>246</v>
      </c>
      <c r="C120" s="180" t="s">
        <v>247</v>
      </c>
      <c r="D120" s="181"/>
      <c r="E120" s="182"/>
      <c r="F120" s="182"/>
      <c r="G120" s="183"/>
      <c r="H120" s="184"/>
      <c r="I120" s="185"/>
      <c r="J120" s="186"/>
      <c r="K120" s="187"/>
      <c r="O120" s="188">
        <v>1</v>
      </c>
    </row>
    <row r="121" spans="1:80" x14ac:dyDescent="0.2">
      <c r="A121" s="189">
        <v>42</v>
      </c>
      <c r="B121" s="190" t="s">
        <v>249</v>
      </c>
      <c r="C121" s="191" t="s">
        <v>250</v>
      </c>
      <c r="D121" s="192" t="s">
        <v>427</v>
      </c>
      <c r="E121" s="193">
        <v>1</v>
      </c>
      <c r="F121" s="193">
        <v>0</v>
      </c>
      <c r="G121" s="194">
        <f>E121*F121</f>
        <v>0</v>
      </c>
      <c r="H121" s="195"/>
      <c r="I121" s="196">
        <f>E121*H121</f>
        <v>0</v>
      </c>
      <c r="J121" s="195"/>
      <c r="K121" s="196">
        <f>E121*J121</f>
        <v>0</v>
      </c>
      <c r="O121" s="188">
        <v>2</v>
      </c>
      <c r="AA121" s="161">
        <v>6</v>
      </c>
      <c r="AB121" s="161">
        <v>1</v>
      </c>
      <c r="AC121" s="161">
        <v>171156610600</v>
      </c>
      <c r="AZ121" s="161">
        <v>1</v>
      </c>
      <c r="BA121" s="161">
        <f>IF(AZ121=1,G121,0)</f>
        <v>0</v>
      </c>
      <c r="BB121" s="161">
        <f>IF(AZ121=2,G121,0)</f>
        <v>0</v>
      </c>
      <c r="BC121" s="161">
        <f>IF(AZ121=3,G121,0)</f>
        <v>0</v>
      </c>
      <c r="BD121" s="161">
        <f>IF(AZ121=4,G121,0)</f>
        <v>0</v>
      </c>
      <c r="BE121" s="161">
        <f>IF(AZ121=5,G121,0)</f>
        <v>0</v>
      </c>
      <c r="CA121" s="188">
        <v>6</v>
      </c>
      <c r="CB121" s="188">
        <v>1</v>
      </c>
    </row>
    <row r="122" spans="1:80" x14ac:dyDescent="0.2">
      <c r="A122" s="197"/>
      <c r="B122" s="198"/>
      <c r="C122" s="336"/>
      <c r="D122" s="337"/>
      <c r="E122" s="337"/>
      <c r="F122" s="337"/>
      <c r="G122" s="338"/>
      <c r="I122" s="199"/>
      <c r="K122" s="199"/>
      <c r="L122" s="200"/>
      <c r="O122" s="188">
        <v>3</v>
      </c>
    </row>
    <row r="123" spans="1:80" x14ac:dyDescent="0.2">
      <c r="A123" s="207"/>
      <c r="B123" s="208" t="s">
        <v>94</v>
      </c>
      <c r="C123" s="209" t="s">
        <v>248</v>
      </c>
      <c r="D123" s="210"/>
      <c r="E123" s="211"/>
      <c r="F123" s="212"/>
      <c r="G123" s="213">
        <f>SUM(G120:G122)</f>
        <v>0</v>
      </c>
      <c r="H123" s="214"/>
      <c r="I123" s="215">
        <f>SUM(I120:I122)</f>
        <v>0</v>
      </c>
      <c r="J123" s="214"/>
      <c r="K123" s="215">
        <f>SUM(K120:K122)</f>
        <v>0</v>
      </c>
      <c r="O123" s="188">
        <v>4</v>
      </c>
      <c r="BA123" s="216">
        <f>SUM(BA120:BA122)</f>
        <v>0</v>
      </c>
      <c r="BB123" s="216">
        <f>SUM(BB120:BB122)</f>
        <v>0</v>
      </c>
      <c r="BC123" s="216">
        <f>SUM(BC120:BC122)</f>
        <v>0</v>
      </c>
      <c r="BD123" s="216">
        <f>SUM(BD120:BD122)</f>
        <v>0</v>
      </c>
      <c r="BE123" s="216">
        <f>SUM(BE120:BE122)</f>
        <v>0</v>
      </c>
    </row>
    <row r="124" spans="1:80" x14ac:dyDescent="0.2">
      <c r="A124" s="178" t="s">
        <v>90</v>
      </c>
      <c r="B124" s="179" t="s">
        <v>311</v>
      </c>
      <c r="C124" s="180" t="s">
        <v>312</v>
      </c>
      <c r="D124" s="181"/>
      <c r="E124" s="182"/>
      <c r="F124" s="182"/>
      <c r="G124" s="183"/>
      <c r="H124" s="184"/>
      <c r="I124" s="185"/>
      <c r="J124" s="186"/>
      <c r="K124" s="187"/>
      <c r="O124" s="188">
        <v>1</v>
      </c>
    </row>
    <row r="125" spans="1:80" x14ac:dyDescent="0.2">
      <c r="A125" s="189">
        <v>43</v>
      </c>
      <c r="B125" s="190" t="s">
        <v>323</v>
      </c>
      <c r="C125" s="191" t="s">
        <v>324</v>
      </c>
      <c r="D125" s="192" t="s">
        <v>193</v>
      </c>
      <c r="E125" s="193">
        <v>1</v>
      </c>
      <c r="F125" s="193">
        <v>0</v>
      </c>
      <c r="G125" s="194">
        <f>E125*F125</f>
        <v>0</v>
      </c>
      <c r="H125" s="195">
        <v>0</v>
      </c>
      <c r="I125" s="196">
        <f>E125*H125</f>
        <v>0</v>
      </c>
      <c r="J125" s="195">
        <v>-8.2000000000000003E-2</v>
      </c>
      <c r="K125" s="196">
        <f>E125*J125</f>
        <v>-8.2000000000000003E-2</v>
      </c>
      <c r="O125" s="188">
        <v>2</v>
      </c>
      <c r="AA125" s="161">
        <v>1</v>
      </c>
      <c r="AB125" s="161">
        <v>1</v>
      </c>
      <c r="AC125" s="161">
        <v>1</v>
      </c>
      <c r="AZ125" s="161">
        <v>1</v>
      </c>
      <c r="BA125" s="161">
        <f>IF(AZ125=1,G125,0)</f>
        <v>0</v>
      </c>
      <c r="BB125" s="161">
        <f>IF(AZ125=2,G125,0)</f>
        <v>0</v>
      </c>
      <c r="BC125" s="161">
        <f>IF(AZ125=3,G125,0)</f>
        <v>0</v>
      </c>
      <c r="BD125" s="161">
        <f>IF(AZ125=4,G125,0)</f>
        <v>0</v>
      </c>
      <c r="BE125" s="161">
        <f>IF(AZ125=5,G125,0)</f>
        <v>0</v>
      </c>
      <c r="CA125" s="188">
        <v>1</v>
      </c>
      <c r="CB125" s="188">
        <v>1</v>
      </c>
    </row>
    <row r="126" spans="1:80" x14ac:dyDescent="0.2">
      <c r="A126" s="207"/>
      <c r="B126" s="208" t="s">
        <v>94</v>
      </c>
      <c r="C126" s="209" t="s">
        <v>313</v>
      </c>
      <c r="D126" s="210"/>
      <c r="E126" s="211"/>
      <c r="F126" s="212"/>
      <c r="G126" s="213">
        <f>SUM(G124:G125)</f>
        <v>0</v>
      </c>
      <c r="H126" s="214"/>
      <c r="I126" s="215">
        <f>SUM(I124:I125)</f>
        <v>0</v>
      </c>
      <c r="J126" s="214"/>
      <c r="K126" s="215">
        <f>SUM(K124:K125)</f>
        <v>-8.2000000000000003E-2</v>
      </c>
      <c r="O126" s="188">
        <v>4</v>
      </c>
      <c r="BA126" s="216">
        <f>SUM(BA124:BA125)</f>
        <v>0</v>
      </c>
      <c r="BB126" s="216">
        <f>SUM(BB124:BB125)</f>
        <v>0</v>
      </c>
      <c r="BC126" s="216">
        <f>SUM(BC124:BC125)</f>
        <v>0</v>
      </c>
      <c r="BD126" s="216">
        <f>SUM(BD124:BD125)</f>
        <v>0</v>
      </c>
      <c r="BE126" s="216">
        <f>SUM(BE124:BE125)</f>
        <v>0</v>
      </c>
    </row>
    <row r="127" spans="1:80" x14ac:dyDescent="0.2">
      <c r="A127" s="178" t="s">
        <v>90</v>
      </c>
      <c r="B127" s="179" t="s">
        <v>251</v>
      </c>
      <c r="C127" s="180" t="s">
        <v>252</v>
      </c>
      <c r="D127" s="181"/>
      <c r="E127" s="182"/>
      <c r="F127" s="182"/>
      <c r="G127" s="183"/>
      <c r="H127" s="184"/>
      <c r="I127" s="185"/>
      <c r="J127" s="186"/>
      <c r="K127" s="187"/>
      <c r="O127" s="188">
        <v>1</v>
      </c>
    </row>
    <row r="128" spans="1:80" x14ac:dyDescent="0.2">
      <c r="A128" s="189">
        <v>44</v>
      </c>
      <c r="B128" s="190" t="s">
        <v>254</v>
      </c>
      <c r="C128" s="191" t="s">
        <v>255</v>
      </c>
      <c r="D128" s="192" t="s">
        <v>210</v>
      </c>
      <c r="E128" s="193">
        <v>114.43</v>
      </c>
      <c r="F128" s="193">
        <v>0</v>
      </c>
      <c r="G128" s="194">
        <f>E128*F128</f>
        <v>0</v>
      </c>
      <c r="H128" s="195">
        <v>0</v>
      </c>
      <c r="I128" s="196">
        <f>E128*H128</f>
        <v>0</v>
      </c>
      <c r="J128" s="195"/>
      <c r="K128" s="196">
        <f>E128*J128</f>
        <v>0</v>
      </c>
      <c r="O128" s="188">
        <v>2</v>
      </c>
      <c r="AA128" s="161">
        <v>7</v>
      </c>
      <c r="AB128" s="161">
        <v>1</v>
      </c>
      <c r="AC128" s="161">
        <v>2</v>
      </c>
      <c r="AZ128" s="161">
        <v>1</v>
      </c>
      <c r="BA128" s="161">
        <f>IF(AZ128=1,G128,0)</f>
        <v>0</v>
      </c>
      <c r="BB128" s="161">
        <f>IF(AZ128=2,G128,0)</f>
        <v>0</v>
      </c>
      <c r="BC128" s="161">
        <f>IF(AZ128=3,G128,0)</f>
        <v>0</v>
      </c>
      <c r="BD128" s="161">
        <f>IF(AZ128=4,G128,0)</f>
        <v>0</v>
      </c>
      <c r="BE128" s="161">
        <f>IF(AZ128=5,G128,0)</f>
        <v>0</v>
      </c>
      <c r="CA128" s="188">
        <v>7</v>
      </c>
      <c r="CB128" s="188">
        <v>1</v>
      </c>
    </row>
    <row r="129" spans="1:80" x14ac:dyDescent="0.2">
      <c r="A129" s="207"/>
      <c r="B129" s="208" t="s">
        <v>94</v>
      </c>
      <c r="C129" s="209" t="s">
        <v>253</v>
      </c>
      <c r="D129" s="210"/>
      <c r="E129" s="211"/>
      <c r="F129" s="212"/>
      <c r="G129" s="213">
        <f>SUM(G127:G128)</f>
        <v>0</v>
      </c>
      <c r="H129" s="214"/>
      <c r="I129" s="215">
        <f>SUM(I127:I128)</f>
        <v>0</v>
      </c>
      <c r="J129" s="214"/>
      <c r="K129" s="215">
        <f>SUM(K127:K128)</f>
        <v>0</v>
      </c>
      <c r="O129" s="188">
        <v>4</v>
      </c>
      <c r="BA129" s="216">
        <f>SUM(BA127:BA128)</f>
        <v>0</v>
      </c>
      <c r="BB129" s="216">
        <f>SUM(BB127:BB128)</f>
        <v>0</v>
      </c>
      <c r="BC129" s="216">
        <f>SUM(BC127:BC128)</f>
        <v>0</v>
      </c>
      <c r="BD129" s="216">
        <f>SUM(BD127:BD128)</f>
        <v>0</v>
      </c>
      <c r="BE129" s="216">
        <f>SUM(BE127:BE128)</f>
        <v>0</v>
      </c>
    </row>
    <row r="130" spans="1:80" x14ac:dyDescent="0.2">
      <c r="A130" s="178" t="s">
        <v>90</v>
      </c>
      <c r="B130" s="179" t="s">
        <v>256</v>
      </c>
      <c r="C130" s="180" t="s">
        <v>257</v>
      </c>
      <c r="D130" s="181"/>
      <c r="E130" s="182"/>
      <c r="F130" s="182"/>
      <c r="G130" s="183"/>
      <c r="H130" s="184"/>
      <c r="I130" s="185"/>
      <c r="J130" s="186"/>
      <c r="K130" s="187"/>
      <c r="O130" s="188">
        <v>1</v>
      </c>
    </row>
    <row r="131" spans="1:80" x14ac:dyDescent="0.2">
      <c r="A131" s="189">
        <v>45</v>
      </c>
      <c r="B131" s="190" t="s">
        <v>259</v>
      </c>
      <c r="C131" s="191" t="s">
        <v>298</v>
      </c>
      <c r="D131" s="192" t="s">
        <v>93</v>
      </c>
      <c r="E131" s="193">
        <v>3</v>
      </c>
      <c r="F131" s="193">
        <v>0</v>
      </c>
      <c r="G131" s="194">
        <f>E131*F131</f>
        <v>0</v>
      </c>
      <c r="H131" s="195">
        <v>2.0000000000000001E-4</v>
      </c>
      <c r="I131" s="196">
        <f>E131*H131</f>
        <v>6.0000000000000006E-4</v>
      </c>
      <c r="J131" s="195">
        <v>0</v>
      </c>
      <c r="K131" s="196">
        <f>E131*J131</f>
        <v>0</v>
      </c>
      <c r="O131" s="188">
        <v>2</v>
      </c>
      <c r="AA131" s="161">
        <v>1</v>
      </c>
      <c r="AB131" s="161">
        <v>7</v>
      </c>
      <c r="AC131" s="161">
        <v>7</v>
      </c>
      <c r="AZ131" s="161">
        <v>2</v>
      </c>
      <c r="BA131" s="161">
        <f>IF(AZ131=1,G131,0)</f>
        <v>0</v>
      </c>
      <c r="BB131" s="161">
        <f>IF(AZ131=2,G131,0)</f>
        <v>0</v>
      </c>
      <c r="BC131" s="161">
        <f>IF(AZ131=3,G131,0)</f>
        <v>0</v>
      </c>
      <c r="BD131" s="161">
        <f>IF(AZ131=4,G131,0)</f>
        <v>0</v>
      </c>
      <c r="BE131" s="161">
        <f>IF(AZ131=5,G131,0)</f>
        <v>0</v>
      </c>
      <c r="CA131" s="188">
        <v>1</v>
      </c>
      <c r="CB131" s="188">
        <v>7</v>
      </c>
    </row>
    <row r="132" spans="1:80" x14ac:dyDescent="0.2">
      <c r="A132" s="189">
        <v>46</v>
      </c>
      <c r="B132" s="190" t="s">
        <v>260</v>
      </c>
      <c r="C132" s="191" t="s">
        <v>299</v>
      </c>
      <c r="D132" s="192" t="s">
        <v>93</v>
      </c>
      <c r="E132" s="193">
        <v>2</v>
      </c>
      <c r="F132" s="193">
        <v>0</v>
      </c>
      <c r="G132" s="194">
        <f>E132*F132</f>
        <v>0</v>
      </c>
      <c r="H132" s="195">
        <v>2.0000000000000001E-4</v>
      </c>
      <c r="I132" s="196">
        <f>E132*H132</f>
        <v>4.0000000000000002E-4</v>
      </c>
      <c r="J132" s="195">
        <v>0</v>
      </c>
      <c r="K132" s="196">
        <f>E132*J132</f>
        <v>0</v>
      </c>
      <c r="O132" s="188">
        <v>2</v>
      </c>
      <c r="AA132" s="161">
        <v>1</v>
      </c>
      <c r="AB132" s="161">
        <v>7</v>
      </c>
      <c r="AC132" s="161">
        <v>7</v>
      </c>
      <c r="AZ132" s="161">
        <v>2</v>
      </c>
      <c r="BA132" s="161">
        <f>IF(AZ132=1,G132,0)</f>
        <v>0</v>
      </c>
      <c r="BB132" s="161">
        <f>IF(AZ132=2,G132,0)</f>
        <v>0</v>
      </c>
      <c r="BC132" s="161">
        <f>IF(AZ132=3,G132,0)</f>
        <v>0</v>
      </c>
      <c r="BD132" s="161">
        <f>IF(AZ132=4,G132,0)</f>
        <v>0</v>
      </c>
      <c r="BE132" s="161">
        <f>IF(AZ132=5,G132,0)</f>
        <v>0</v>
      </c>
      <c r="CA132" s="188">
        <v>1</v>
      </c>
      <c r="CB132" s="188">
        <v>7</v>
      </c>
    </row>
    <row r="133" spans="1:80" x14ac:dyDescent="0.2">
      <c r="A133" s="207"/>
      <c r="B133" s="208" t="s">
        <v>94</v>
      </c>
      <c r="C133" s="209" t="s">
        <v>258</v>
      </c>
      <c r="D133" s="210"/>
      <c r="E133" s="211"/>
      <c r="F133" s="212"/>
      <c r="G133" s="213">
        <f>SUM(G130:G132)</f>
        <v>0</v>
      </c>
      <c r="H133" s="214"/>
      <c r="I133" s="215">
        <f>SUM(I130:I132)</f>
        <v>1E-3</v>
      </c>
      <c r="J133" s="214"/>
      <c r="K133" s="215">
        <f>SUM(K130:K132)</f>
        <v>0</v>
      </c>
      <c r="O133" s="188">
        <v>4</v>
      </c>
      <c r="BA133" s="216">
        <f>SUM(BA130:BA132)</f>
        <v>0</v>
      </c>
      <c r="BB133" s="216">
        <f>SUM(BB130:BB132)</f>
        <v>0</v>
      </c>
      <c r="BC133" s="216">
        <f>SUM(BC130:BC132)</f>
        <v>0</v>
      </c>
      <c r="BD133" s="216">
        <f>SUM(BD130:BD132)</f>
        <v>0</v>
      </c>
      <c r="BE133" s="216">
        <f>SUM(BE130:BE132)</f>
        <v>0</v>
      </c>
    </row>
    <row r="134" spans="1:80" x14ac:dyDescent="0.2">
      <c r="A134" s="178" t="s">
        <v>90</v>
      </c>
      <c r="B134" s="179" t="s">
        <v>300</v>
      </c>
      <c r="C134" s="180" t="s">
        <v>301</v>
      </c>
      <c r="D134" s="181"/>
      <c r="E134" s="182"/>
      <c r="F134" s="182"/>
      <c r="G134" s="183"/>
      <c r="H134" s="184"/>
      <c r="I134" s="185"/>
      <c r="J134" s="186"/>
      <c r="K134" s="187"/>
      <c r="O134" s="188">
        <v>1</v>
      </c>
    </row>
    <row r="135" spans="1:80" x14ac:dyDescent="0.2">
      <c r="A135" s="189">
        <v>47</v>
      </c>
      <c r="B135" s="190" t="s">
        <v>303</v>
      </c>
      <c r="C135" s="191" t="s">
        <v>407</v>
      </c>
      <c r="D135" s="192" t="s">
        <v>304</v>
      </c>
      <c r="E135" s="193">
        <v>1</v>
      </c>
      <c r="F135" s="193"/>
      <c r="G135" s="194">
        <f>E135*F135</f>
        <v>0</v>
      </c>
      <c r="H135" s="195">
        <v>0</v>
      </c>
      <c r="I135" s="196">
        <f>E135*H135</f>
        <v>0</v>
      </c>
      <c r="J135" s="195">
        <v>0</v>
      </c>
      <c r="K135" s="196">
        <f>E135*J135</f>
        <v>0</v>
      </c>
      <c r="O135" s="188">
        <v>2</v>
      </c>
      <c r="AA135" s="161">
        <v>1</v>
      </c>
      <c r="AB135" s="161">
        <v>9</v>
      </c>
      <c r="AC135" s="161">
        <v>9</v>
      </c>
      <c r="AZ135" s="161">
        <v>4</v>
      </c>
      <c r="BA135" s="161">
        <f>IF(AZ135=1,G135,0)</f>
        <v>0</v>
      </c>
      <c r="BB135" s="161">
        <f>IF(AZ135=2,G135,0)</f>
        <v>0</v>
      </c>
      <c r="BC135" s="161">
        <f>IF(AZ135=3,G135,0)</f>
        <v>0</v>
      </c>
      <c r="BD135" s="161">
        <f>IF(AZ135=4,G135,0)</f>
        <v>0</v>
      </c>
      <c r="BE135" s="161">
        <f>IF(AZ135=5,G135,0)</f>
        <v>0</v>
      </c>
      <c r="CA135" s="188">
        <v>1</v>
      </c>
      <c r="CB135" s="188">
        <v>9</v>
      </c>
    </row>
    <row r="136" spans="1:80" x14ac:dyDescent="0.2">
      <c r="A136" s="197"/>
      <c r="B136" s="198"/>
      <c r="C136" s="336" t="s">
        <v>408</v>
      </c>
      <c r="D136" s="337"/>
      <c r="E136" s="337"/>
      <c r="F136" s="337"/>
      <c r="G136" s="338"/>
      <c r="I136" s="199"/>
      <c r="K136" s="199"/>
      <c r="L136" s="200" t="s">
        <v>408</v>
      </c>
      <c r="O136" s="188">
        <v>3</v>
      </c>
    </row>
    <row r="137" spans="1:80" x14ac:dyDescent="0.2">
      <c r="A137" s="207"/>
      <c r="B137" s="208" t="s">
        <v>94</v>
      </c>
      <c r="C137" s="209" t="s">
        <v>302</v>
      </c>
      <c r="D137" s="210"/>
      <c r="E137" s="211"/>
      <c r="F137" s="212"/>
      <c r="G137" s="213">
        <f>SUM(G134:G136)</f>
        <v>0</v>
      </c>
      <c r="H137" s="214"/>
      <c r="I137" s="215">
        <f>SUM(I134:I136)</f>
        <v>0</v>
      </c>
      <c r="J137" s="214"/>
      <c r="K137" s="215">
        <f>SUM(K134:K136)</f>
        <v>0</v>
      </c>
      <c r="O137" s="188">
        <v>4</v>
      </c>
      <c r="BA137" s="216">
        <f>SUM(BA134:BA136)</f>
        <v>0</v>
      </c>
      <c r="BB137" s="216">
        <f>SUM(BB134:BB136)</f>
        <v>0</v>
      </c>
      <c r="BC137" s="216">
        <f>SUM(BC134:BC136)</f>
        <v>0</v>
      </c>
      <c r="BD137" s="216">
        <f>SUM(BD134:BD136)</f>
        <v>0</v>
      </c>
      <c r="BE137" s="216">
        <f>SUM(BE134:BE136)</f>
        <v>0</v>
      </c>
    </row>
    <row r="138" spans="1:80" x14ac:dyDescent="0.2">
      <c r="A138" s="178" t="s">
        <v>90</v>
      </c>
      <c r="B138" s="179" t="s">
        <v>261</v>
      </c>
      <c r="C138" s="180" t="s">
        <v>262</v>
      </c>
      <c r="D138" s="181"/>
      <c r="E138" s="182"/>
      <c r="F138" s="182"/>
      <c r="G138" s="183"/>
      <c r="H138" s="184"/>
      <c r="I138" s="185"/>
      <c r="J138" s="186"/>
      <c r="K138" s="187"/>
      <c r="O138" s="188">
        <v>1</v>
      </c>
    </row>
    <row r="139" spans="1:80" x14ac:dyDescent="0.2">
      <c r="A139" s="189">
        <v>48</v>
      </c>
      <c r="B139" s="190" t="s">
        <v>264</v>
      </c>
      <c r="C139" s="191" t="s">
        <v>309</v>
      </c>
      <c r="D139" s="192" t="s">
        <v>210</v>
      </c>
      <c r="E139" s="193">
        <v>9.84</v>
      </c>
      <c r="F139" s="193">
        <v>0</v>
      </c>
      <c r="G139" s="194">
        <f>E139*F139</f>
        <v>0</v>
      </c>
      <c r="H139" s="195">
        <v>0</v>
      </c>
      <c r="I139" s="196">
        <f>E139*H139</f>
        <v>0</v>
      </c>
      <c r="J139" s="195"/>
      <c r="K139" s="196">
        <f>E139*J139</f>
        <v>0</v>
      </c>
      <c r="O139" s="188">
        <v>2</v>
      </c>
      <c r="AA139" s="161">
        <v>8</v>
      </c>
      <c r="AB139" s="161">
        <v>0</v>
      </c>
      <c r="AC139" s="161">
        <v>3</v>
      </c>
      <c r="AZ139" s="161">
        <v>1</v>
      </c>
      <c r="BA139" s="161">
        <f>IF(AZ139=1,G139,0)</f>
        <v>0</v>
      </c>
      <c r="BB139" s="161">
        <f>IF(AZ139=2,G139,0)</f>
        <v>0</v>
      </c>
      <c r="BC139" s="161">
        <f>IF(AZ139=3,G139,0)</f>
        <v>0</v>
      </c>
      <c r="BD139" s="161">
        <f>IF(AZ139=4,G139,0)</f>
        <v>0</v>
      </c>
      <c r="BE139" s="161">
        <f>IF(AZ139=5,G139,0)</f>
        <v>0</v>
      </c>
      <c r="CA139" s="188">
        <v>8</v>
      </c>
      <c r="CB139" s="188">
        <v>0</v>
      </c>
    </row>
    <row r="140" spans="1:80" x14ac:dyDescent="0.2">
      <c r="A140" s="189">
        <v>49</v>
      </c>
      <c r="B140" s="190" t="s">
        <v>265</v>
      </c>
      <c r="C140" s="191" t="s">
        <v>266</v>
      </c>
      <c r="D140" s="192" t="s">
        <v>210</v>
      </c>
      <c r="E140" s="193">
        <v>9.84</v>
      </c>
      <c r="F140" s="193">
        <v>0</v>
      </c>
      <c r="G140" s="194">
        <f>E140*F140</f>
        <v>0</v>
      </c>
      <c r="H140" s="195">
        <v>0</v>
      </c>
      <c r="I140" s="196">
        <f>E140*H140</f>
        <v>0</v>
      </c>
      <c r="J140" s="195"/>
      <c r="K140" s="196">
        <f>E140*J140</f>
        <v>0</v>
      </c>
      <c r="O140" s="188">
        <v>2</v>
      </c>
      <c r="AA140" s="161">
        <v>8</v>
      </c>
      <c r="AB140" s="161">
        <v>0</v>
      </c>
      <c r="AC140" s="161">
        <v>3</v>
      </c>
      <c r="AZ140" s="161">
        <v>1</v>
      </c>
      <c r="BA140" s="161">
        <f>IF(AZ140=1,G140,0)</f>
        <v>0</v>
      </c>
      <c r="BB140" s="161">
        <f>IF(AZ140=2,G140,0)</f>
        <v>0</v>
      </c>
      <c r="BC140" s="161">
        <f>IF(AZ140=3,G140,0)</f>
        <v>0</v>
      </c>
      <c r="BD140" s="161">
        <f>IF(AZ140=4,G140,0)</f>
        <v>0</v>
      </c>
      <c r="BE140" s="161">
        <f>IF(AZ140=5,G140,0)</f>
        <v>0</v>
      </c>
      <c r="CA140" s="188">
        <v>8</v>
      </c>
      <c r="CB140" s="188">
        <v>0</v>
      </c>
    </row>
    <row r="141" spans="1:80" x14ac:dyDescent="0.2">
      <c r="A141" s="207"/>
      <c r="B141" s="208" t="s">
        <v>94</v>
      </c>
      <c r="C141" s="209" t="s">
        <v>263</v>
      </c>
      <c r="D141" s="210"/>
      <c r="E141" s="211"/>
      <c r="F141" s="212"/>
      <c r="G141" s="213">
        <f>SUM(G138:G140)</f>
        <v>0</v>
      </c>
      <c r="H141" s="214"/>
      <c r="I141" s="215">
        <f>SUM(I138:I140)</f>
        <v>0</v>
      </c>
      <c r="J141" s="214"/>
      <c r="K141" s="215">
        <f>SUM(K138:K140)</f>
        <v>0</v>
      </c>
      <c r="O141" s="188">
        <v>4</v>
      </c>
      <c r="BA141" s="216">
        <f>SUM(BA138:BA140)</f>
        <v>0</v>
      </c>
      <c r="BB141" s="216">
        <f>SUM(BB138:BB140)</f>
        <v>0</v>
      </c>
      <c r="BC141" s="216">
        <f>SUM(BC138:BC140)</f>
        <v>0</v>
      </c>
      <c r="BD141" s="216">
        <f>SUM(BD138:BD140)</f>
        <v>0</v>
      </c>
      <c r="BE141" s="216">
        <f>SUM(BE138:BE140)</f>
        <v>0</v>
      </c>
    </row>
    <row r="142" spans="1:80" x14ac:dyDescent="0.2">
      <c r="E142" s="161"/>
    </row>
    <row r="143" spans="1:80" x14ac:dyDescent="0.2">
      <c r="E143" s="161"/>
    </row>
    <row r="144" spans="1:80" x14ac:dyDescent="0.2">
      <c r="E144" s="161"/>
    </row>
    <row r="145" spans="5:5" x14ac:dyDescent="0.2">
      <c r="E145" s="161"/>
    </row>
    <row r="146" spans="5:5" x14ac:dyDescent="0.2">
      <c r="E146" s="161"/>
    </row>
    <row r="147" spans="5:5" x14ac:dyDescent="0.2">
      <c r="E147" s="161"/>
    </row>
    <row r="148" spans="5:5" x14ac:dyDescent="0.2">
      <c r="E148" s="161"/>
    </row>
    <row r="149" spans="5:5" x14ac:dyDescent="0.2">
      <c r="E149" s="161"/>
    </row>
    <row r="150" spans="5:5" x14ac:dyDescent="0.2">
      <c r="E150" s="161"/>
    </row>
    <row r="151" spans="5:5" x14ac:dyDescent="0.2">
      <c r="E151" s="161"/>
    </row>
    <row r="152" spans="5:5" x14ac:dyDescent="0.2">
      <c r="E152" s="161"/>
    </row>
    <row r="153" spans="5:5" x14ac:dyDescent="0.2">
      <c r="E153" s="161"/>
    </row>
    <row r="154" spans="5:5" x14ac:dyDescent="0.2">
      <c r="E154" s="161"/>
    </row>
    <row r="155" spans="5:5" x14ac:dyDescent="0.2">
      <c r="E155" s="161"/>
    </row>
    <row r="156" spans="5:5" x14ac:dyDescent="0.2">
      <c r="E156" s="161"/>
    </row>
    <row r="157" spans="5:5" x14ac:dyDescent="0.2">
      <c r="E157" s="161"/>
    </row>
    <row r="158" spans="5:5" x14ac:dyDescent="0.2">
      <c r="E158" s="161"/>
    </row>
    <row r="159" spans="5:5" x14ac:dyDescent="0.2">
      <c r="E159" s="161"/>
    </row>
    <row r="160" spans="5:5" x14ac:dyDescent="0.2">
      <c r="E160" s="161"/>
    </row>
    <row r="161" spans="1:7" x14ac:dyDescent="0.2">
      <c r="E161" s="161"/>
    </row>
    <row r="162" spans="1:7" x14ac:dyDescent="0.2">
      <c r="E162" s="161"/>
    </row>
    <row r="163" spans="1:7" x14ac:dyDescent="0.2">
      <c r="E163" s="161"/>
    </row>
    <row r="164" spans="1:7" x14ac:dyDescent="0.2">
      <c r="E164" s="161"/>
    </row>
    <row r="165" spans="1:7" x14ac:dyDescent="0.2">
      <c r="A165" s="206"/>
      <c r="B165" s="206"/>
      <c r="C165" s="206"/>
      <c r="D165" s="206"/>
      <c r="E165" s="206"/>
      <c r="F165" s="206"/>
      <c r="G165" s="206"/>
    </row>
    <row r="166" spans="1:7" x14ac:dyDescent="0.2">
      <c r="A166" s="206"/>
      <c r="B166" s="206"/>
      <c r="C166" s="206"/>
      <c r="D166" s="206"/>
      <c r="E166" s="206"/>
      <c r="F166" s="206"/>
      <c r="G166" s="206"/>
    </row>
    <row r="167" spans="1:7" x14ac:dyDescent="0.2">
      <c r="A167" s="206"/>
      <c r="B167" s="206"/>
      <c r="C167" s="206"/>
      <c r="D167" s="206"/>
      <c r="E167" s="206"/>
      <c r="F167" s="206"/>
      <c r="G167" s="206"/>
    </row>
    <row r="168" spans="1:7" x14ac:dyDescent="0.2">
      <c r="A168" s="206"/>
      <c r="B168" s="206"/>
      <c r="C168" s="206"/>
      <c r="D168" s="206"/>
      <c r="E168" s="206"/>
      <c r="F168" s="206"/>
      <c r="G168" s="206"/>
    </row>
    <row r="169" spans="1:7" x14ac:dyDescent="0.2">
      <c r="E169" s="161"/>
    </row>
    <row r="170" spans="1:7" x14ac:dyDescent="0.2">
      <c r="E170" s="161"/>
    </row>
    <row r="171" spans="1:7" x14ac:dyDescent="0.2">
      <c r="E171" s="161"/>
    </row>
    <row r="172" spans="1:7" x14ac:dyDescent="0.2">
      <c r="E172" s="161"/>
    </row>
    <row r="173" spans="1:7" x14ac:dyDescent="0.2">
      <c r="E173" s="161"/>
    </row>
    <row r="174" spans="1:7" x14ac:dyDescent="0.2">
      <c r="E174" s="161"/>
    </row>
    <row r="175" spans="1:7" x14ac:dyDescent="0.2">
      <c r="E175" s="161"/>
    </row>
    <row r="176" spans="1:7" x14ac:dyDescent="0.2">
      <c r="E176" s="161"/>
    </row>
    <row r="177" spans="5:5" x14ac:dyDescent="0.2">
      <c r="E177" s="161"/>
    </row>
    <row r="178" spans="5:5" x14ac:dyDescent="0.2">
      <c r="E178" s="161"/>
    </row>
    <row r="179" spans="5:5" x14ac:dyDescent="0.2">
      <c r="E179" s="161"/>
    </row>
    <row r="180" spans="5:5" x14ac:dyDescent="0.2">
      <c r="E180" s="161"/>
    </row>
    <row r="181" spans="5:5" x14ac:dyDescent="0.2">
      <c r="E181" s="161"/>
    </row>
    <row r="182" spans="5:5" x14ac:dyDescent="0.2">
      <c r="E182" s="161"/>
    </row>
    <row r="183" spans="5:5" x14ac:dyDescent="0.2">
      <c r="E183" s="161"/>
    </row>
    <row r="184" spans="5:5" x14ac:dyDescent="0.2">
      <c r="E184" s="161"/>
    </row>
    <row r="185" spans="5:5" x14ac:dyDescent="0.2">
      <c r="E185" s="161"/>
    </row>
    <row r="186" spans="5:5" x14ac:dyDescent="0.2">
      <c r="E186" s="161"/>
    </row>
    <row r="187" spans="5:5" x14ac:dyDescent="0.2">
      <c r="E187" s="161"/>
    </row>
    <row r="188" spans="5:5" x14ac:dyDescent="0.2">
      <c r="E188" s="161"/>
    </row>
    <row r="189" spans="5:5" x14ac:dyDescent="0.2">
      <c r="E189" s="161"/>
    </row>
    <row r="190" spans="5:5" x14ac:dyDescent="0.2">
      <c r="E190" s="161"/>
    </row>
    <row r="191" spans="5:5" x14ac:dyDescent="0.2">
      <c r="E191" s="161"/>
    </row>
    <row r="192" spans="5:5" x14ac:dyDescent="0.2">
      <c r="E192" s="161"/>
    </row>
    <row r="193" spans="1:7" x14ac:dyDescent="0.2">
      <c r="E193" s="161"/>
    </row>
    <row r="194" spans="1:7" x14ac:dyDescent="0.2">
      <c r="E194" s="161"/>
    </row>
    <row r="195" spans="1:7" x14ac:dyDescent="0.2">
      <c r="E195" s="161"/>
    </row>
    <row r="196" spans="1:7" x14ac:dyDescent="0.2">
      <c r="E196" s="161"/>
    </row>
    <row r="197" spans="1:7" x14ac:dyDescent="0.2">
      <c r="E197" s="161"/>
    </row>
    <row r="198" spans="1:7" x14ac:dyDescent="0.2">
      <c r="E198" s="161"/>
    </row>
    <row r="199" spans="1:7" x14ac:dyDescent="0.2">
      <c r="E199" s="161"/>
    </row>
    <row r="200" spans="1:7" x14ac:dyDescent="0.2">
      <c r="A200" s="217"/>
      <c r="B200" s="217"/>
    </row>
    <row r="201" spans="1:7" x14ac:dyDescent="0.2">
      <c r="A201" s="206"/>
      <c r="B201" s="206"/>
      <c r="C201" s="218"/>
      <c r="D201" s="218"/>
      <c r="E201" s="219"/>
      <c r="F201" s="218"/>
      <c r="G201" s="220"/>
    </row>
    <row r="202" spans="1:7" x14ac:dyDescent="0.2">
      <c r="A202" s="221"/>
      <c r="B202" s="221"/>
      <c r="C202" s="206"/>
      <c r="D202" s="206"/>
      <c r="E202" s="222"/>
      <c r="F202" s="206"/>
      <c r="G202" s="206"/>
    </row>
    <row r="203" spans="1:7" x14ac:dyDescent="0.2">
      <c r="A203" s="206"/>
      <c r="B203" s="206"/>
      <c r="C203" s="206"/>
      <c r="D203" s="206"/>
      <c r="E203" s="222"/>
      <c r="F203" s="206"/>
      <c r="G203" s="206"/>
    </row>
    <row r="204" spans="1:7" x14ac:dyDescent="0.2">
      <c r="A204" s="206"/>
      <c r="B204" s="206"/>
      <c r="C204" s="206"/>
      <c r="D204" s="206"/>
      <c r="E204" s="222"/>
      <c r="F204" s="206"/>
      <c r="G204" s="206"/>
    </row>
    <row r="205" spans="1:7" x14ac:dyDescent="0.2">
      <c r="A205" s="206"/>
      <c r="B205" s="206"/>
      <c r="C205" s="206"/>
      <c r="D205" s="206"/>
      <c r="E205" s="222"/>
      <c r="F205" s="206"/>
      <c r="G205" s="206"/>
    </row>
    <row r="206" spans="1:7" x14ac:dyDescent="0.2">
      <c r="A206" s="206"/>
      <c r="B206" s="206"/>
      <c r="C206" s="206"/>
      <c r="D206" s="206"/>
      <c r="E206" s="222"/>
      <c r="F206" s="206"/>
      <c r="G206" s="206"/>
    </row>
    <row r="207" spans="1:7" x14ac:dyDescent="0.2">
      <c r="A207" s="206"/>
      <c r="B207" s="206"/>
      <c r="C207" s="206"/>
      <c r="D207" s="206"/>
      <c r="E207" s="222"/>
      <c r="F207" s="206"/>
      <c r="G207" s="206"/>
    </row>
    <row r="208" spans="1:7" x14ac:dyDescent="0.2">
      <c r="A208" s="206"/>
      <c r="B208" s="206"/>
      <c r="C208" s="206"/>
      <c r="D208" s="206"/>
      <c r="E208" s="222"/>
      <c r="F208" s="206"/>
      <c r="G208" s="206"/>
    </row>
    <row r="209" spans="1:7" x14ac:dyDescent="0.2">
      <c r="A209" s="206"/>
      <c r="B209" s="206"/>
      <c r="C209" s="206"/>
      <c r="D209" s="206"/>
      <c r="E209" s="222"/>
      <c r="F209" s="206"/>
      <c r="G209" s="206"/>
    </row>
    <row r="210" spans="1:7" x14ac:dyDescent="0.2">
      <c r="A210" s="206"/>
      <c r="B210" s="206"/>
      <c r="C210" s="206"/>
      <c r="D210" s="206"/>
      <c r="E210" s="222"/>
      <c r="F210" s="206"/>
      <c r="G210" s="206"/>
    </row>
    <row r="211" spans="1:7" x14ac:dyDescent="0.2">
      <c r="A211" s="206"/>
      <c r="B211" s="206"/>
      <c r="C211" s="206"/>
      <c r="D211" s="206"/>
      <c r="E211" s="222"/>
      <c r="F211" s="206"/>
      <c r="G211" s="206"/>
    </row>
    <row r="212" spans="1:7" x14ac:dyDescent="0.2">
      <c r="A212" s="206"/>
      <c r="B212" s="206"/>
      <c r="C212" s="206"/>
      <c r="D212" s="206"/>
      <c r="E212" s="222"/>
      <c r="F212" s="206"/>
      <c r="G212" s="206"/>
    </row>
    <row r="213" spans="1:7" x14ac:dyDescent="0.2">
      <c r="A213" s="206"/>
      <c r="B213" s="206"/>
      <c r="C213" s="206"/>
      <c r="D213" s="206"/>
      <c r="E213" s="222"/>
      <c r="F213" s="206"/>
      <c r="G213" s="206"/>
    </row>
    <row r="214" spans="1:7" x14ac:dyDescent="0.2">
      <c r="A214" s="206"/>
      <c r="B214" s="206"/>
      <c r="C214" s="206"/>
      <c r="D214" s="206"/>
      <c r="E214" s="222"/>
      <c r="F214" s="206"/>
      <c r="G214" s="206"/>
    </row>
  </sheetData>
  <mergeCells count="56">
    <mergeCell ref="C136:G136"/>
    <mergeCell ref="C122:G122"/>
    <mergeCell ref="C117:D117"/>
    <mergeCell ref="C99:D99"/>
    <mergeCell ref="C100:D100"/>
    <mergeCell ref="C104:G104"/>
    <mergeCell ref="C105:D105"/>
    <mergeCell ref="C107:D107"/>
    <mergeCell ref="C109:D109"/>
    <mergeCell ref="C98:D98"/>
    <mergeCell ref="C84:D84"/>
    <mergeCell ref="C85:D85"/>
    <mergeCell ref="C86:D86"/>
    <mergeCell ref="C90:D90"/>
    <mergeCell ref="C91:D91"/>
    <mergeCell ref="C92:D92"/>
    <mergeCell ref="C95:D95"/>
    <mergeCell ref="C94:D94"/>
    <mergeCell ref="C96:D96"/>
    <mergeCell ref="C97:D97"/>
    <mergeCell ref="C80:D80"/>
    <mergeCell ref="C62:D62"/>
    <mergeCell ref="C66:D66"/>
    <mergeCell ref="C68:D68"/>
    <mergeCell ref="C70:G70"/>
    <mergeCell ref="C71:D71"/>
    <mergeCell ref="C73:D73"/>
    <mergeCell ref="C47:D47"/>
    <mergeCell ref="C55:D55"/>
    <mergeCell ref="C58:D58"/>
    <mergeCell ref="C38:D38"/>
    <mergeCell ref="C39:D39"/>
    <mergeCell ref="C40:D40"/>
    <mergeCell ref="C41:D41"/>
    <mergeCell ref="C42:D42"/>
    <mergeCell ref="C43:D43"/>
    <mergeCell ref="C37:D37"/>
    <mergeCell ref="C16:D16"/>
    <mergeCell ref="C17:D17"/>
    <mergeCell ref="C18:D18"/>
    <mergeCell ref="C19:D19"/>
    <mergeCell ref="C20:D20"/>
    <mergeCell ref="C23:D23"/>
    <mergeCell ref="C25:D25"/>
    <mergeCell ref="C27:D27"/>
    <mergeCell ref="C30:D30"/>
    <mergeCell ref="C32:D32"/>
    <mergeCell ref="C33:D33"/>
    <mergeCell ref="C11:D11"/>
    <mergeCell ref="C14:G14"/>
    <mergeCell ref="C15:G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22" t="s">
        <v>95</v>
      </c>
      <c r="B1" s="23"/>
      <c r="C1" s="23"/>
      <c r="D1" s="23"/>
      <c r="E1" s="23"/>
      <c r="F1" s="23"/>
      <c r="G1" s="23"/>
    </row>
    <row r="2" spans="1:57" ht="12.75" customHeight="1" x14ac:dyDescent="0.2">
      <c r="A2" s="24" t="s">
        <v>25</v>
      </c>
      <c r="B2" s="25"/>
      <c r="C2" s="26" t="s">
        <v>97</v>
      </c>
      <c r="D2" s="26" t="s">
        <v>103</v>
      </c>
      <c r="E2" s="27"/>
      <c r="F2" s="28" t="s">
        <v>26</v>
      </c>
      <c r="G2" s="29"/>
    </row>
    <row r="3" spans="1:57" ht="3" hidden="1" customHeight="1" x14ac:dyDescent="0.2">
      <c r="A3" s="30"/>
      <c r="B3" s="31"/>
      <c r="C3" s="32"/>
      <c r="D3" s="32"/>
      <c r="E3" s="33"/>
      <c r="F3" s="34"/>
      <c r="G3" s="35"/>
    </row>
    <row r="4" spans="1:57" ht="12" customHeight="1" x14ac:dyDescent="0.2">
      <c r="A4" s="36" t="s">
        <v>27</v>
      </c>
      <c r="B4" s="31"/>
      <c r="C4" s="32"/>
      <c r="D4" s="32"/>
      <c r="E4" s="33"/>
      <c r="F4" s="34" t="s">
        <v>28</v>
      </c>
      <c r="G4" s="37"/>
    </row>
    <row r="5" spans="1:57" ht="12.95" customHeight="1" x14ac:dyDescent="0.2">
      <c r="A5" s="38" t="s">
        <v>100</v>
      </c>
      <c r="B5" s="39"/>
      <c r="C5" s="40" t="s">
        <v>101</v>
      </c>
      <c r="D5" s="41"/>
      <c r="E5" s="39"/>
      <c r="F5" s="34" t="s">
        <v>29</v>
      </c>
      <c r="G5" s="35"/>
    </row>
    <row r="6" spans="1:57" ht="12.95" customHeight="1" x14ac:dyDescent="0.2">
      <c r="A6" s="36" t="s">
        <v>30</v>
      </c>
      <c r="B6" s="31"/>
      <c r="C6" s="32"/>
      <c r="D6" s="32"/>
      <c r="E6" s="33"/>
      <c r="F6" s="42" t="s">
        <v>31</v>
      </c>
      <c r="G6" s="43"/>
      <c r="O6" s="44"/>
    </row>
    <row r="7" spans="1:57" ht="12.95" customHeight="1" x14ac:dyDescent="0.2">
      <c r="A7" s="45" t="s">
        <v>97</v>
      </c>
      <c r="B7" s="46"/>
      <c r="C7" s="47" t="s">
        <v>98</v>
      </c>
      <c r="D7" s="48"/>
      <c r="E7" s="48"/>
      <c r="F7" s="49" t="s">
        <v>32</v>
      </c>
      <c r="G7" s="43">
        <f>IF(G6=0,,ROUND((F30+F32)/G6,1))</f>
        <v>0</v>
      </c>
    </row>
    <row r="8" spans="1:57" x14ac:dyDescent="0.2">
      <c r="A8" s="50" t="s">
        <v>33</v>
      </c>
      <c r="B8" s="34"/>
      <c r="C8" s="318" t="s">
        <v>144</v>
      </c>
      <c r="D8" s="318"/>
      <c r="E8" s="319"/>
      <c r="F8" s="51" t="s">
        <v>34</v>
      </c>
      <c r="G8" s="52"/>
      <c r="H8" s="53"/>
      <c r="I8" s="54"/>
    </row>
    <row r="9" spans="1:57" x14ac:dyDescent="0.2">
      <c r="A9" s="50" t="s">
        <v>35</v>
      </c>
      <c r="B9" s="34"/>
      <c r="C9" s="318"/>
      <c r="D9" s="318"/>
      <c r="E9" s="319"/>
      <c r="F9" s="34"/>
      <c r="G9" s="55"/>
      <c r="H9" s="56"/>
    </row>
    <row r="10" spans="1:57" x14ac:dyDescent="0.2">
      <c r="A10" s="50" t="s">
        <v>36</v>
      </c>
      <c r="B10" s="34"/>
      <c r="C10" s="318" t="s">
        <v>143</v>
      </c>
      <c r="D10" s="318"/>
      <c r="E10" s="318"/>
      <c r="F10" s="57"/>
      <c r="G10" s="58"/>
      <c r="H10" s="59"/>
    </row>
    <row r="11" spans="1:57" ht="13.5" customHeight="1" x14ac:dyDescent="0.2">
      <c r="A11" s="50" t="s">
        <v>37</v>
      </c>
      <c r="B11" s="34"/>
      <c r="C11" s="318"/>
      <c r="D11" s="318"/>
      <c r="E11" s="318"/>
      <c r="F11" s="60" t="s">
        <v>38</v>
      </c>
      <c r="G11" s="61"/>
      <c r="H11" s="56"/>
      <c r="BA11" s="62"/>
      <c r="BB11" s="62"/>
      <c r="BC11" s="62"/>
      <c r="BD11" s="62"/>
      <c r="BE11" s="62"/>
    </row>
    <row r="12" spans="1:57" ht="12.75" customHeight="1" x14ac:dyDescent="0.2">
      <c r="A12" s="63" t="s">
        <v>39</v>
      </c>
      <c r="B12" s="31"/>
      <c r="C12" s="320"/>
      <c r="D12" s="320"/>
      <c r="E12" s="320"/>
      <c r="F12" s="64" t="s">
        <v>40</v>
      </c>
      <c r="G12" s="65"/>
      <c r="H12" s="56"/>
    </row>
    <row r="13" spans="1:57" ht="28.5" customHeight="1" thickBot="1" x14ac:dyDescent="0.25">
      <c r="A13" s="66" t="s">
        <v>41</v>
      </c>
      <c r="B13" s="67"/>
      <c r="C13" s="67"/>
      <c r="D13" s="67"/>
      <c r="E13" s="68"/>
      <c r="F13" s="68"/>
      <c r="G13" s="69"/>
      <c r="H13" s="56"/>
    </row>
    <row r="14" spans="1:57" ht="17.25" customHeight="1" thickBot="1" x14ac:dyDescent="0.25">
      <c r="A14" s="70" t="s">
        <v>42</v>
      </c>
      <c r="B14" s="71"/>
      <c r="C14" s="72"/>
      <c r="D14" s="73" t="s">
        <v>43</v>
      </c>
      <c r="E14" s="74"/>
      <c r="F14" s="74"/>
      <c r="G14" s="72"/>
    </row>
    <row r="15" spans="1:57" ht="15.95" customHeight="1" x14ac:dyDescent="0.2">
      <c r="A15" s="75"/>
      <c r="B15" s="76" t="s">
        <v>44</v>
      </c>
      <c r="C15" s="77">
        <f>'SO 00_OVN_Rek'!E9</f>
        <v>0</v>
      </c>
      <c r="D15" s="78" t="str">
        <f>'SO 00_OVN_Rek'!A14</f>
        <v>Ztížené výrobní podmínky</v>
      </c>
      <c r="E15" s="79"/>
      <c r="F15" s="80"/>
      <c r="G15" s="77">
        <f>'SO 00_OVN_Rek'!I14</f>
        <v>0</v>
      </c>
    </row>
    <row r="16" spans="1:57" ht="15.95" customHeight="1" x14ac:dyDescent="0.2">
      <c r="A16" s="75" t="s">
        <v>45</v>
      </c>
      <c r="B16" s="76" t="s">
        <v>46</v>
      </c>
      <c r="C16" s="77">
        <f>'SO 00_OVN_Rek'!F9</f>
        <v>0</v>
      </c>
      <c r="D16" s="30" t="str">
        <f>'SO 00_OVN_Rek'!A15</f>
        <v>Oborová přirážka</v>
      </c>
      <c r="E16" s="81"/>
      <c r="F16" s="82"/>
      <c r="G16" s="77">
        <f>'SO 00_OVN_Rek'!I15</f>
        <v>0</v>
      </c>
    </row>
    <row r="17" spans="1:7" ht="15.95" customHeight="1" x14ac:dyDescent="0.2">
      <c r="A17" s="75" t="s">
        <v>47</v>
      </c>
      <c r="B17" s="76" t="s">
        <v>48</v>
      </c>
      <c r="C17" s="77">
        <f>'SO 00_OVN_Rek'!H9</f>
        <v>0</v>
      </c>
      <c r="D17" s="30" t="str">
        <f>'SO 00_OVN_Rek'!A16</f>
        <v>Přesun stavebních kapacit</v>
      </c>
      <c r="E17" s="81"/>
      <c r="F17" s="82"/>
      <c r="G17" s="77">
        <f>'SO 00_OVN_Rek'!I16</f>
        <v>0</v>
      </c>
    </row>
    <row r="18" spans="1:7" ht="15.95" customHeight="1" x14ac:dyDescent="0.2">
      <c r="A18" s="83" t="s">
        <v>49</v>
      </c>
      <c r="B18" s="84" t="s">
        <v>50</v>
      </c>
      <c r="C18" s="77">
        <f>'SO 00_OVN_Rek'!G9</f>
        <v>0</v>
      </c>
      <c r="D18" s="30" t="str">
        <f>'SO 00_OVN_Rek'!A17</f>
        <v>Mimostaveništní doprava</v>
      </c>
      <c r="E18" s="81"/>
      <c r="F18" s="82"/>
      <c r="G18" s="77">
        <f>'SO 00_OVN_Rek'!I17</f>
        <v>0</v>
      </c>
    </row>
    <row r="19" spans="1:7" ht="15.95" customHeight="1" x14ac:dyDescent="0.2">
      <c r="A19" s="85" t="s">
        <v>51</v>
      </c>
      <c r="B19" s="76"/>
      <c r="C19" s="77">
        <f>SUM(C15:C18)</f>
        <v>0</v>
      </c>
      <c r="D19" s="30" t="str">
        <f>'SO 00_OVN_Rek'!A18</f>
        <v>Zařízení staveniště</v>
      </c>
      <c r="E19" s="81"/>
      <c r="F19" s="82"/>
      <c r="G19" s="77">
        <f>'SO 00_OVN_Rek'!I18</f>
        <v>0</v>
      </c>
    </row>
    <row r="20" spans="1:7" ht="15.95" customHeight="1" x14ac:dyDescent="0.2">
      <c r="A20" s="85"/>
      <c r="B20" s="76"/>
      <c r="C20" s="77"/>
      <c r="D20" s="30" t="str">
        <f>'SO 00_OVN_Rek'!A19</f>
        <v>Provoz investora</v>
      </c>
      <c r="E20" s="81"/>
      <c r="F20" s="82"/>
      <c r="G20" s="77">
        <f>'SO 00_OVN_Rek'!I19</f>
        <v>0</v>
      </c>
    </row>
    <row r="21" spans="1:7" ht="15.95" customHeight="1" x14ac:dyDescent="0.2">
      <c r="A21" s="85" t="s">
        <v>24</v>
      </c>
      <c r="B21" s="76"/>
      <c r="C21" s="77">
        <f>'SO 00_OVN_Rek'!I9</f>
        <v>0</v>
      </c>
      <c r="D21" s="30" t="str">
        <f>'SO 00_OVN_Rek'!A20</f>
        <v>Kompletační činnost (IČD)</v>
      </c>
      <c r="E21" s="81"/>
      <c r="F21" s="82"/>
      <c r="G21" s="77">
        <f>'SO 00_OVN_Rek'!I20</f>
        <v>0</v>
      </c>
    </row>
    <row r="22" spans="1:7" ht="15.95" customHeight="1" x14ac:dyDescent="0.2">
      <c r="A22" s="86" t="s">
        <v>52</v>
      </c>
      <c r="B22" s="56"/>
      <c r="C22" s="77">
        <f>C19+C21</f>
        <v>0</v>
      </c>
      <c r="D22" s="30" t="s">
        <v>53</v>
      </c>
      <c r="E22" s="81"/>
      <c r="F22" s="82"/>
      <c r="G22" s="77">
        <f>G23-SUM(G15:G21)</f>
        <v>0</v>
      </c>
    </row>
    <row r="23" spans="1:7" ht="15.95" customHeight="1" thickBot="1" x14ac:dyDescent="0.25">
      <c r="A23" s="316" t="s">
        <v>54</v>
      </c>
      <c r="B23" s="317"/>
      <c r="C23" s="87">
        <f>C22+G23</f>
        <v>0</v>
      </c>
      <c r="D23" s="88" t="s">
        <v>55</v>
      </c>
      <c r="E23" s="89"/>
      <c r="F23" s="90"/>
      <c r="G23" s="77">
        <f>'SO 00_OVN_Rek'!H22</f>
        <v>0</v>
      </c>
    </row>
    <row r="24" spans="1:7" x14ac:dyDescent="0.2">
      <c r="A24" s="91" t="s">
        <v>56</v>
      </c>
      <c r="B24" s="92"/>
      <c r="C24" s="93"/>
      <c r="D24" s="92" t="s">
        <v>57</v>
      </c>
      <c r="E24" s="92"/>
      <c r="F24" s="94" t="s">
        <v>58</v>
      </c>
      <c r="G24" s="95"/>
    </row>
    <row r="25" spans="1:7" x14ac:dyDescent="0.2">
      <c r="A25" s="86" t="s">
        <v>59</v>
      </c>
      <c r="B25" s="56"/>
      <c r="C25" s="96"/>
      <c r="D25" s="56" t="s">
        <v>59</v>
      </c>
      <c r="F25" s="97" t="s">
        <v>59</v>
      </c>
      <c r="G25" s="98"/>
    </row>
    <row r="26" spans="1:7" ht="37.5" customHeight="1" x14ac:dyDescent="0.2">
      <c r="A26" s="86" t="s">
        <v>60</v>
      </c>
      <c r="B26" s="99"/>
      <c r="C26" s="96"/>
      <c r="D26" s="56" t="s">
        <v>60</v>
      </c>
      <c r="F26" s="97" t="s">
        <v>60</v>
      </c>
      <c r="G26" s="98"/>
    </row>
    <row r="27" spans="1:7" x14ac:dyDescent="0.2">
      <c r="A27" s="86"/>
      <c r="B27" s="100"/>
      <c r="C27" s="96"/>
      <c r="D27" s="56"/>
      <c r="F27" s="97"/>
      <c r="G27" s="98"/>
    </row>
    <row r="28" spans="1:7" x14ac:dyDescent="0.2">
      <c r="A28" s="86" t="s">
        <v>61</v>
      </c>
      <c r="B28" s="56"/>
      <c r="C28" s="96"/>
      <c r="D28" s="97" t="s">
        <v>62</v>
      </c>
      <c r="E28" s="96"/>
      <c r="F28" s="101" t="s">
        <v>62</v>
      </c>
      <c r="G28" s="98"/>
    </row>
    <row r="29" spans="1:7" ht="69" customHeight="1" x14ac:dyDescent="0.2">
      <c r="A29" s="86"/>
      <c r="B29" s="56"/>
      <c r="C29" s="102"/>
      <c r="D29" s="103"/>
      <c r="E29" s="102"/>
      <c r="F29" s="56"/>
      <c r="G29" s="98"/>
    </row>
    <row r="30" spans="1:7" x14ac:dyDescent="0.2">
      <c r="A30" s="104" t="s">
        <v>11</v>
      </c>
      <c r="B30" s="105"/>
      <c r="C30" s="106">
        <v>21</v>
      </c>
      <c r="D30" s="105" t="s">
        <v>63</v>
      </c>
      <c r="E30" s="107"/>
      <c r="F30" s="322">
        <f>C23-F32</f>
        <v>0</v>
      </c>
      <c r="G30" s="323"/>
    </row>
    <row r="31" spans="1:7" x14ac:dyDescent="0.2">
      <c r="A31" s="104" t="s">
        <v>64</v>
      </c>
      <c r="B31" s="105"/>
      <c r="C31" s="106">
        <f>C30</f>
        <v>21</v>
      </c>
      <c r="D31" s="105" t="s">
        <v>65</v>
      </c>
      <c r="E31" s="107"/>
      <c r="F31" s="322">
        <f>ROUND(PRODUCT(F30,C31/100),0)</f>
        <v>0</v>
      </c>
      <c r="G31" s="323"/>
    </row>
    <row r="32" spans="1:7" x14ac:dyDescent="0.2">
      <c r="A32" s="104" t="s">
        <v>11</v>
      </c>
      <c r="B32" s="105"/>
      <c r="C32" s="106">
        <v>0</v>
      </c>
      <c r="D32" s="105" t="s">
        <v>65</v>
      </c>
      <c r="E32" s="107"/>
      <c r="F32" s="322">
        <v>0</v>
      </c>
      <c r="G32" s="323"/>
    </row>
    <row r="33" spans="1:8" x14ac:dyDescent="0.2">
      <c r="A33" s="104" t="s">
        <v>64</v>
      </c>
      <c r="B33" s="108"/>
      <c r="C33" s="109">
        <f>C32</f>
        <v>0</v>
      </c>
      <c r="D33" s="105" t="s">
        <v>65</v>
      </c>
      <c r="E33" s="82"/>
      <c r="F33" s="322">
        <f>ROUND(PRODUCT(F32,C33/100),0)</f>
        <v>0</v>
      </c>
      <c r="G33" s="323"/>
    </row>
    <row r="34" spans="1:8" s="113" customFormat="1" ht="19.5" customHeight="1" thickBot="1" x14ac:dyDescent="0.3">
      <c r="A34" s="110" t="s">
        <v>66</v>
      </c>
      <c r="B34" s="111"/>
      <c r="C34" s="111"/>
      <c r="D34" s="111"/>
      <c r="E34" s="112"/>
      <c r="F34" s="324">
        <f>ROUND(SUM(F30:F33),0)</f>
        <v>0</v>
      </c>
      <c r="G34" s="325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26"/>
      <c r="C37" s="326"/>
      <c r="D37" s="326"/>
      <c r="E37" s="326"/>
      <c r="F37" s="326"/>
      <c r="G37" s="326"/>
      <c r="H37" s="1" t="s">
        <v>1</v>
      </c>
    </row>
    <row r="38" spans="1:8" ht="12.75" customHeight="1" x14ac:dyDescent="0.2">
      <c r="A38" s="114"/>
      <c r="B38" s="326"/>
      <c r="C38" s="326"/>
      <c r="D38" s="326"/>
      <c r="E38" s="326"/>
      <c r="F38" s="326"/>
      <c r="G38" s="326"/>
      <c r="H38" s="1" t="s">
        <v>1</v>
      </c>
    </row>
    <row r="39" spans="1:8" x14ac:dyDescent="0.2">
      <c r="A39" s="114"/>
      <c r="B39" s="326"/>
      <c r="C39" s="326"/>
      <c r="D39" s="326"/>
      <c r="E39" s="326"/>
      <c r="F39" s="326"/>
      <c r="G39" s="326"/>
      <c r="H39" s="1" t="s">
        <v>1</v>
      </c>
    </row>
    <row r="40" spans="1:8" x14ac:dyDescent="0.2">
      <c r="A40" s="114"/>
      <c r="B40" s="326"/>
      <c r="C40" s="326"/>
      <c r="D40" s="326"/>
      <c r="E40" s="326"/>
      <c r="F40" s="326"/>
      <c r="G40" s="326"/>
      <c r="H40" s="1" t="s">
        <v>1</v>
      </c>
    </row>
    <row r="41" spans="1:8" x14ac:dyDescent="0.2">
      <c r="A41" s="114"/>
      <c r="B41" s="326"/>
      <c r="C41" s="326"/>
      <c r="D41" s="326"/>
      <c r="E41" s="326"/>
      <c r="F41" s="326"/>
      <c r="G41" s="326"/>
      <c r="H41" s="1" t="s">
        <v>1</v>
      </c>
    </row>
    <row r="42" spans="1:8" x14ac:dyDescent="0.2">
      <c r="A42" s="114"/>
      <c r="B42" s="326"/>
      <c r="C42" s="326"/>
      <c r="D42" s="326"/>
      <c r="E42" s="326"/>
      <c r="F42" s="326"/>
      <c r="G42" s="326"/>
      <c r="H42" s="1" t="s">
        <v>1</v>
      </c>
    </row>
    <row r="43" spans="1:8" x14ac:dyDescent="0.2">
      <c r="A43" s="114"/>
      <c r="B43" s="326"/>
      <c r="C43" s="326"/>
      <c r="D43" s="326"/>
      <c r="E43" s="326"/>
      <c r="F43" s="326"/>
      <c r="G43" s="326"/>
      <c r="H43" s="1" t="s">
        <v>1</v>
      </c>
    </row>
    <row r="44" spans="1:8" ht="12.75" customHeight="1" x14ac:dyDescent="0.2">
      <c r="A44" s="114"/>
      <c r="B44" s="326"/>
      <c r="C44" s="326"/>
      <c r="D44" s="326"/>
      <c r="E44" s="326"/>
      <c r="F44" s="326"/>
      <c r="G44" s="326"/>
      <c r="H44" s="1" t="s">
        <v>1</v>
      </c>
    </row>
    <row r="45" spans="1:8" ht="12.75" customHeight="1" x14ac:dyDescent="0.2">
      <c r="A45" s="114"/>
      <c r="B45" s="326"/>
      <c r="C45" s="326"/>
      <c r="D45" s="326"/>
      <c r="E45" s="326"/>
      <c r="F45" s="326"/>
      <c r="G45" s="326"/>
      <c r="H45" s="1" t="s">
        <v>1</v>
      </c>
    </row>
    <row r="46" spans="1:8" x14ac:dyDescent="0.2">
      <c r="B46" s="321"/>
      <c r="C46" s="321"/>
      <c r="D46" s="321"/>
      <c r="E46" s="321"/>
      <c r="F46" s="321"/>
      <c r="G46" s="321"/>
    </row>
    <row r="47" spans="1:8" x14ac:dyDescent="0.2">
      <c r="B47" s="321"/>
      <c r="C47" s="321"/>
      <c r="D47" s="321"/>
      <c r="E47" s="321"/>
      <c r="F47" s="321"/>
      <c r="G47" s="321"/>
    </row>
    <row r="48" spans="1:8" x14ac:dyDescent="0.2">
      <c r="B48" s="321"/>
      <c r="C48" s="321"/>
      <c r="D48" s="321"/>
      <c r="E48" s="321"/>
      <c r="F48" s="321"/>
      <c r="G48" s="321"/>
    </row>
    <row r="49" spans="2:7" x14ac:dyDescent="0.2">
      <c r="B49" s="321"/>
      <c r="C49" s="321"/>
      <c r="D49" s="321"/>
      <c r="E49" s="321"/>
      <c r="F49" s="321"/>
      <c r="G49" s="321"/>
    </row>
    <row r="50" spans="2:7" x14ac:dyDescent="0.2">
      <c r="B50" s="321"/>
      <c r="C50" s="321"/>
      <c r="D50" s="321"/>
      <c r="E50" s="321"/>
      <c r="F50" s="321"/>
      <c r="G50" s="321"/>
    </row>
    <row r="51" spans="2:7" x14ac:dyDescent="0.2">
      <c r="B51" s="321"/>
      <c r="C51" s="321"/>
      <c r="D51" s="321"/>
      <c r="E51" s="321"/>
      <c r="F51" s="321"/>
      <c r="G51" s="32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7" t="s">
        <v>2</v>
      </c>
      <c r="B1" s="328"/>
      <c r="C1" s="115" t="s">
        <v>99</v>
      </c>
      <c r="D1" s="116"/>
      <c r="E1" s="117"/>
      <c r="F1" s="116"/>
      <c r="G1" s="118" t="s">
        <v>68</v>
      </c>
      <c r="H1" s="119" t="s">
        <v>97</v>
      </c>
      <c r="I1" s="120"/>
    </row>
    <row r="2" spans="1:57" ht="13.5" thickBot="1" x14ac:dyDescent="0.25">
      <c r="A2" s="329" t="s">
        <v>69</v>
      </c>
      <c r="B2" s="330"/>
      <c r="C2" s="121" t="s">
        <v>102</v>
      </c>
      <c r="D2" s="122"/>
      <c r="E2" s="123"/>
      <c r="F2" s="122"/>
      <c r="G2" s="331" t="s">
        <v>103</v>
      </c>
      <c r="H2" s="332"/>
      <c r="I2" s="333"/>
    </row>
    <row r="3" spans="1:57" ht="13.5" thickTop="1" x14ac:dyDescent="0.2">
      <c r="F3" s="56"/>
    </row>
    <row r="4" spans="1:57" ht="19.5" customHeight="1" x14ac:dyDescent="0.25">
      <c r="A4" s="124" t="s">
        <v>70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/>
    <row r="6" spans="1:57" s="56" customFormat="1" ht="13.5" thickBot="1" x14ac:dyDescent="0.25">
      <c r="A6" s="127"/>
      <c r="B6" s="128" t="s">
        <v>71</v>
      </c>
      <c r="C6" s="128"/>
      <c r="D6" s="129"/>
      <c r="E6" s="130" t="s">
        <v>20</v>
      </c>
      <c r="F6" s="131" t="s">
        <v>21</v>
      </c>
      <c r="G6" s="131" t="s">
        <v>22</v>
      </c>
      <c r="H6" s="131" t="s">
        <v>23</v>
      </c>
      <c r="I6" s="132" t="s">
        <v>24</v>
      </c>
    </row>
    <row r="7" spans="1:57" s="56" customFormat="1" x14ac:dyDescent="0.2">
      <c r="A7" s="223" t="str">
        <f>'SO 00_OVN_Pol'!B7</f>
        <v>00</v>
      </c>
      <c r="B7" s="21" t="str">
        <f>'SO 00_OVN_Pol'!C7</f>
        <v>Ostatní náklady</v>
      </c>
      <c r="D7" s="133"/>
      <c r="E7" s="224">
        <f>'SO 00_OVN_Pol'!BA21</f>
        <v>0</v>
      </c>
      <c r="F7" s="225">
        <f>'SO 00_OVN_Pol'!BB21</f>
        <v>0</v>
      </c>
      <c r="G7" s="225">
        <f>'SO 00_OVN_Pol'!BC21</f>
        <v>0</v>
      </c>
      <c r="H7" s="225">
        <f>'SO 00_OVN_Pol'!BD21</f>
        <v>0</v>
      </c>
      <c r="I7" s="226">
        <f>'SO 00_OVN_Pol'!BE21</f>
        <v>0</v>
      </c>
    </row>
    <row r="8" spans="1:57" s="56" customFormat="1" ht="13.5" thickBot="1" x14ac:dyDescent="0.25">
      <c r="A8" s="223" t="str">
        <f>'SO 00_OVN_Pol'!B22</f>
        <v>000</v>
      </c>
      <c r="B8" s="21" t="str">
        <f>'SO 00_OVN_Pol'!C22</f>
        <v>Vedlejší náklady</v>
      </c>
      <c r="D8" s="133"/>
      <c r="E8" s="224">
        <f>'SO 00_OVN_Pol'!BA30</f>
        <v>0</v>
      </c>
      <c r="F8" s="225">
        <f>'SO 00_OVN_Pol'!BB30</f>
        <v>0</v>
      </c>
      <c r="G8" s="225">
        <f>'SO 00_OVN_Pol'!BC30</f>
        <v>0</v>
      </c>
      <c r="H8" s="225">
        <f>'SO 00_OVN_Pol'!BD30</f>
        <v>0</v>
      </c>
      <c r="I8" s="226">
        <f>'SO 00_OVN_Pol'!BE30</f>
        <v>0</v>
      </c>
    </row>
    <row r="9" spans="1:57" s="14" customFormat="1" ht="13.5" thickBot="1" x14ac:dyDescent="0.25">
      <c r="A9" s="134"/>
      <c r="B9" s="135" t="s">
        <v>72</v>
      </c>
      <c r="C9" s="135"/>
      <c r="D9" s="136"/>
      <c r="E9" s="137">
        <f>SUM(E7:E8)</f>
        <v>0</v>
      </c>
      <c r="F9" s="138">
        <f>SUM(F7:F8)</f>
        <v>0</v>
      </c>
      <c r="G9" s="138">
        <f>SUM(G7:G8)</f>
        <v>0</v>
      </c>
      <c r="H9" s="138">
        <f>SUM(H7:H8)</f>
        <v>0</v>
      </c>
      <c r="I9" s="139">
        <f>SUM(I7:I8)</f>
        <v>0</v>
      </c>
    </row>
    <row r="10" spans="1:57" x14ac:dyDescent="0.2">
      <c r="A10" s="56"/>
      <c r="B10" s="56"/>
      <c r="C10" s="56"/>
      <c r="D10" s="56"/>
      <c r="E10" s="56"/>
      <c r="F10" s="56"/>
      <c r="G10" s="56"/>
      <c r="H10" s="56"/>
      <c r="I10" s="56"/>
    </row>
    <row r="11" spans="1:57" ht="19.5" customHeight="1" x14ac:dyDescent="0.25">
      <c r="A11" s="125" t="s">
        <v>73</v>
      </c>
      <c r="B11" s="125"/>
      <c r="C11" s="125"/>
      <c r="D11" s="125"/>
      <c r="E11" s="125"/>
      <c r="F11" s="125"/>
      <c r="G11" s="140"/>
      <c r="H11" s="125"/>
      <c r="I11" s="125"/>
      <c r="BA11" s="62"/>
      <c r="BB11" s="62"/>
      <c r="BC11" s="62"/>
      <c r="BD11" s="62"/>
      <c r="BE11" s="62"/>
    </row>
    <row r="12" spans="1:57" ht="13.5" thickBot="1" x14ac:dyDescent="0.25"/>
    <row r="13" spans="1:57" x14ac:dyDescent="0.2">
      <c r="A13" s="91" t="s">
        <v>74</v>
      </c>
      <c r="B13" s="92"/>
      <c r="C13" s="92"/>
      <c r="D13" s="141"/>
      <c r="E13" s="142" t="s">
        <v>75</v>
      </c>
      <c r="F13" s="143" t="s">
        <v>12</v>
      </c>
      <c r="G13" s="144" t="s">
        <v>76</v>
      </c>
      <c r="H13" s="145"/>
      <c r="I13" s="146" t="s">
        <v>75</v>
      </c>
    </row>
    <row r="14" spans="1:57" x14ac:dyDescent="0.2">
      <c r="A14" s="85" t="s">
        <v>135</v>
      </c>
      <c r="B14" s="76"/>
      <c r="C14" s="76"/>
      <c r="D14" s="147"/>
      <c r="E14" s="148"/>
      <c r="F14" s="149"/>
      <c r="G14" s="150">
        <v>0</v>
      </c>
      <c r="H14" s="151"/>
      <c r="I14" s="152">
        <f t="shared" ref="I14:I21" si="0">E14+F14*G14/100</f>
        <v>0</v>
      </c>
      <c r="BA14" s="1">
        <v>0</v>
      </c>
    </row>
    <row r="15" spans="1:57" x14ac:dyDescent="0.2">
      <c r="A15" s="85" t="s">
        <v>136</v>
      </c>
      <c r="B15" s="76"/>
      <c r="C15" s="76"/>
      <c r="D15" s="147"/>
      <c r="E15" s="148"/>
      <c r="F15" s="149"/>
      <c r="G15" s="150">
        <v>0</v>
      </c>
      <c r="H15" s="151"/>
      <c r="I15" s="152">
        <f t="shared" si="0"/>
        <v>0</v>
      </c>
      <c r="BA15" s="1">
        <v>0</v>
      </c>
    </row>
    <row r="16" spans="1:57" x14ac:dyDescent="0.2">
      <c r="A16" s="85" t="s">
        <v>137</v>
      </c>
      <c r="B16" s="76"/>
      <c r="C16" s="76"/>
      <c r="D16" s="147"/>
      <c r="E16" s="148"/>
      <c r="F16" s="149"/>
      <c r="G16" s="150">
        <v>0</v>
      </c>
      <c r="H16" s="151"/>
      <c r="I16" s="152">
        <f t="shared" si="0"/>
        <v>0</v>
      </c>
      <c r="BA16" s="1">
        <v>0</v>
      </c>
    </row>
    <row r="17" spans="1:53" x14ac:dyDescent="0.2">
      <c r="A17" s="85" t="s">
        <v>138</v>
      </c>
      <c r="B17" s="76"/>
      <c r="C17" s="76"/>
      <c r="D17" s="147"/>
      <c r="E17" s="148"/>
      <c r="F17" s="149"/>
      <c r="G17" s="150">
        <v>0</v>
      </c>
      <c r="H17" s="151"/>
      <c r="I17" s="152">
        <f t="shared" si="0"/>
        <v>0</v>
      </c>
      <c r="BA17" s="1">
        <v>0</v>
      </c>
    </row>
    <row r="18" spans="1:53" x14ac:dyDescent="0.2">
      <c r="A18" s="85" t="s">
        <v>139</v>
      </c>
      <c r="B18" s="76"/>
      <c r="C18" s="76"/>
      <c r="D18" s="147"/>
      <c r="E18" s="148"/>
      <c r="F18" s="149"/>
      <c r="G18" s="150">
        <v>0</v>
      </c>
      <c r="H18" s="151"/>
      <c r="I18" s="152">
        <f t="shared" si="0"/>
        <v>0</v>
      </c>
      <c r="BA18" s="1">
        <v>1</v>
      </c>
    </row>
    <row r="19" spans="1:53" x14ac:dyDescent="0.2">
      <c r="A19" s="85" t="s">
        <v>140</v>
      </c>
      <c r="B19" s="76"/>
      <c r="C19" s="76"/>
      <c r="D19" s="147"/>
      <c r="E19" s="148"/>
      <c r="F19" s="149"/>
      <c r="G19" s="150">
        <v>0</v>
      </c>
      <c r="H19" s="151"/>
      <c r="I19" s="152">
        <f t="shared" si="0"/>
        <v>0</v>
      </c>
      <c r="BA19" s="1">
        <v>1</v>
      </c>
    </row>
    <row r="20" spans="1:53" x14ac:dyDescent="0.2">
      <c r="A20" s="85" t="s">
        <v>141</v>
      </c>
      <c r="B20" s="76"/>
      <c r="C20" s="76"/>
      <c r="D20" s="147"/>
      <c r="E20" s="148"/>
      <c r="F20" s="149"/>
      <c r="G20" s="150">
        <v>0</v>
      </c>
      <c r="H20" s="151"/>
      <c r="I20" s="152">
        <f t="shared" si="0"/>
        <v>0</v>
      </c>
      <c r="BA20" s="1">
        <v>2</v>
      </c>
    </row>
    <row r="21" spans="1:53" x14ac:dyDescent="0.2">
      <c r="A21" s="85" t="s">
        <v>142</v>
      </c>
      <c r="B21" s="76"/>
      <c r="C21" s="76"/>
      <c r="D21" s="147"/>
      <c r="E21" s="148"/>
      <c r="F21" s="149"/>
      <c r="G21" s="150">
        <v>0</v>
      </c>
      <c r="H21" s="151"/>
      <c r="I21" s="152">
        <f t="shared" si="0"/>
        <v>0</v>
      </c>
      <c r="BA21" s="1">
        <v>2</v>
      </c>
    </row>
    <row r="22" spans="1:53" ht="13.5" thickBot="1" x14ac:dyDescent="0.25">
      <c r="A22" s="153"/>
      <c r="B22" s="154" t="s">
        <v>77</v>
      </c>
      <c r="C22" s="155"/>
      <c r="D22" s="156"/>
      <c r="E22" s="157"/>
      <c r="F22" s="158"/>
      <c r="G22" s="158"/>
      <c r="H22" s="334">
        <f>SUM(I14:I21)</f>
        <v>0</v>
      </c>
      <c r="I22" s="335"/>
    </row>
    <row r="24" spans="1:53" x14ac:dyDescent="0.2">
      <c r="B24" s="14"/>
      <c r="F24" s="159"/>
      <c r="G24" s="160"/>
      <c r="H24" s="160"/>
      <c r="I24" s="20"/>
    </row>
    <row r="25" spans="1:53" x14ac:dyDescent="0.2">
      <c r="F25" s="159"/>
      <c r="G25" s="160"/>
      <c r="H25" s="160"/>
      <c r="I25" s="20"/>
    </row>
    <row r="26" spans="1:53" x14ac:dyDescent="0.2">
      <c r="F26" s="159"/>
      <c r="G26" s="160"/>
      <c r="H26" s="160"/>
      <c r="I26" s="20"/>
    </row>
    <row r="27" spans="1:53" x14ac:dyDescent="0.2">
      <c r="F27" s="159"/>
      <c r="G27" s="160"/>
      <c r="H27" s="160"/>
      <c r="I27" s="20"/>
    </row>
    <row r="28" spans="1:53" x14ac:dyDescent="0.2">
      <c r="F28" s="159"/>
      <c r="G28" s="160"/>
      <c r="H28" s="160"/>
      <c r="I28" s="20"/>
    </row>
    <row r="29" spans="1:53" x14ac:dyDescent="0.2">
      <c r="F29" s="159"/>
      <c r="G29" s="160"/>
      <c r="H29" s="160"/>
      <c r="I29" s="20"/>
    </row>
    <row r="30" spans="1:53" x14ac:dyDescent="0.2">
      <c r="F30" s="159"/>
      <c r="G30" s="160"/>
      <c r="H30" s="160"/>
      <c r="I30" s="20"/>
    </row>
    <row r="31" spans="1:53" x14ac:dyDescent="0.2">
      <c r="F31" s="159"/>
      <c r="G31" s="160"/>
      <c r="H31" s="160"/>
      <c r="I31" s="20"/>
    </row>
    <row r="32" spans="1:53" x14ac:dyDescent="0.2">
      <c r="F32" s="159"/>
      <c r="G32" s="160"/>
      <c r="H32" s="160"/>
      <c r="I32" s="20"/>
    </row>
    <row r="33" spans="6:9" x14ac:dyDescent="0.2">
      <c r="F33" s="159"/>
      <c r="G33" s="160"/>
      <c r="H33" s="160"/>
      <c r="I33" s="20"/>
    </row>
    <row r="34" spans="6:9" x14ac:dyDescent="0.2">
      <c r="F34" s="159"/>
      <c r="G34" s="160"/>
      <c r="H34" s="160"/>
      <c r="I34" s="20"/>
    </row>
    <row r="35" spans="6:9" x14ac:dyDescent="0.2">
      <c r="F35" s="159"/>
      <c r="G35" s="160"/>
      <c r="H35" s="160"/>
      <c r="I35" s="20"/>
    </row>
    <row r="36" spans="6:9" x14ac:dyDescent="0.2">
      <c r="F36" s="159"/>
      <c r="G36" s="160"/>
      <c r="H36" s="160"/>
      <c r="I36" s="20"/>
    </row>
    <row r="37" spans="6:9" x14ac:dyDescent="0.2">
      <c r="F37" s="159"/>
      <c r="G37" s="160"/>
      <c r="H37" s="160"/>
      <c r="I37" s="20"/>
    </row>
    <row r="38" spans="6:9" x14ac:dyDescent="0.2">
      <c r="F38" s="159"/>
      <c r="G38" s="160"/>
      <c r="H38" s="160"/>
      <c r="I38" s="20"/>
    </row>
    <row r="39" spans="6:9" x14ac:dyDescent="0.2">
      <c r="F39" s="159"/>
      <c r="G39" s="160"/>
      <c r="H39" s="160"/>
      <c r="I39" s="20"/>
    </row>
    <row r="40" spans="6:9" x14ac:dyDescent="0.2">
      <c r="F40" s="159"/>
      <c r="G40" s="160"/>
      <c r="H40" s="160"/>
      <c r="I40" s="20"/>
    </row>
    <row r="41" spans="6:9" x14ac:dyDescent="0.2">
      <c r="F41" s="159"/>
      <c r="G41" s="160"/>
      <c r="H41" s="160"/>
      <c r="I41" s="20"/>
    </row>
    <row r="42" spans="6:9" x14ac:dyDescent="0.2">
      <c r="F42" s="159"/>
      <c r="G42" s="160"/>
      <c r="H42" s="160"/>
      <c r="I42" s="20"/>
    </row>
    <row r="43" spans="6:9" x14ac:dyDescent="0.2">
      <c r="F43" s="159"/>
      <c r="G43" s="160"/>
      <c r="H43" s="160"/>
      <c r="I43" s="20"/>
    </row>
    <row r="44" spans="6:9" x14ac:dyDescent="0.2">
      <c r="F44" s="159"/>
      <c r="G44" s="160"/>
      <c r="H44" s="160"/>
      <c r="I44" s="20"/>
    </row>
    <row r="45" spans="6:9" x14ac:dyDescent="0.2">
      <c r="F45" s="159"/>
      <c r="G45" s="160"/>
      <c r="H45" s="160"/>
      <c r="I45" s="20"/>
    </row>
    <row r="46" spans="6:9" x14ac:dyDescent="0.2">
      <c r="F46" s="159"/>
      <c r="G46" s="160"/>
      <c r="H46" s="160"/>
      <c r="I46" s="20"/>
    </row>
    <row r="47" spans="6:9" x14ac:dyDescent="0.2">
      <c r="F47" s="159"/>
      <c r="G47" s="160"/>
      <c r="H47" s="160"/>
      <c r="I47" s="20"/>
    </row>
    <row r="48" spans="6:9" x14ac:dyDescent="0.2">
      <c r="F48" s="159"/>
      <c r="G48" s="160"/>
      <c r="H48" s="160"/>
      <c r="I48" s="20"/>
    </row>
    <row r="49" spans="6:9" x14ac:dyDescent="0.2">
      <c r="F49" s="159"/>
      <c r="G49" s="160"/>
      <c r="H49" s="160"/>
      <c r="I49" s="20"/>
    </row>
    <row r="50" spans="6:9" x14ac:dyDescent="0.2">
      <c r="F50" s="159"/>
      <c r="G50" s="160"/>
      <c r="H50" s="160"/>
      <c r="I50" s="20"/>
    </row>
    <row r="51" spans="6:9" x14ac:dyDescent="0.2">
      <c r="F51" s="159"/>
      <c r="G51" s="160"/>
      <c r="H51" s="160"/>
      <c r="I51" s="20"/>
    </row>
    <row r="52" spans="6:9" x14ac:dyDescent="0.2">
      <c r="F52" s="159"/>
      <c r="G52" s="160"/>
      <c r="H52" s="160"/>
      <c r="I52" s="20"/>
    </row>
    <row r="53" spans="6:9" x14ac:dyDescent="0.2">
      <c r="F53" s="159"/>
      <c r="G53" s="160"/>
      <c r="H53" s="160"/>
      <c r="I53" s="20"/>
    </row>
    <row r="54" spans="6:9" x14ac:dyDescent="0.2">
      <c r="F54" s="159"/>
      <c r="G54" s="160"/>
      <c r="H54" s="160"/>
      <c r="I54" s="20"/>
    </row>
    <row r="55" spans="6:9" x14ac:dyDescent="0.2">
      <c r="F55" s="159"/>
      <c r="G55" s="160"/>
      <c r="H55" s="160"/>
      <c r="I55" s="20"/>
    </row>
    <row r="56" spans="6:9" x14ac:dyDescent="0.2">
      <c r="F56" s="159"/>
      <c r="G56" s="160"/>
      <c r="H56" s="160"/>
      <c r="I56" s="20"/>
    </row>
    <row r="57" spans="6:9" x14ac:dyDescent="0.2">
      <c r="F57" s="159"/>
      <c r="G57" s="160"/>
      <c r="H57" s="160"/>
      <c r="I57" s="20"/>
    </row>
    <row r="58" spans="6:9" x14ac:dyDescent="0.2">
      <c r="F58" s="159"/>
      <c r="G58" s="160"/>
      <c r="H58" s="160"/>
      <c r="I58" s="20"/>
    </row>
    <row r="59" spans="6:9" x14ac:dyDescent="0.2">
      <c r="F59" s="159"/>
      <c r="G59" s="160"/>
      <c r="H59" s="160"/>
      <c r="I59" s="20"/>
    </row>
    <row r="60" spans="6:9" x14ac:dyDescent="0.2">
      <c r="F60" s="159"/>
      <c r="G60" s="160"/>
      <c r="H60" s="160"/>
      <c r="I60" s="20"/>
    </row>
    <row r="61" spans="6:9" x14ac:dyDescent="0.2">
      <c r="F61" s="159"/>
      <c r="G61" s="160"/>
      <c r="H61" s="160"/>
      <c r="I61" s="20"/>
    </row>
    <row r="62" spans="6:9" x14ac:dyDescent="0.2">
      <c r="F62" s="159"/>
      <c r="G62" s="160"/>
      <c r="H62" s="160"/>
      <c r="I62" s="20"/>
    </row>
    <row r="63" spans="6:9" x14ac:dyDescent="0.2">
      <c r="F63" s="159"/>
      <c r="G63" s="160"/>
      <c r="H63" s="160"/>
      <c r="I63" s="20"/>
    </row>
    <row r="64" spans="6:9" x14ac:dyDescent="0.2">
      <c r="F64" s="159"/>
      <c r="G64" s="160"/>
      <c r="H64" s="160"/>
      <c r="I64" s="20"/>
    </row>
    <row r="65" spans="6:9" x14ac:dyDescent="0.2">
      <c r="F65" s="159"/>
      <c r="G65" s="160"/>
      <c r="H65" s="160"/>
      <c r="I65" s="20"/>
    </row>
    <row r="66" spans="6:9" x14ac:dyDescent="0.2">
      <c r="F66" s="159"/>
      <c r="G66" s="160"/>
      <c r="H66" s="160"/>
      <c r="I66" s="20"/>
    </row>
    <row r="67" spans="6:9" x14ac:dyDescent="0.2">
      <c r="F67" s="159"/>
      <c r="G67" s="160"/>
      <c r="H67" s="160"/>
      <c r="I67" s="20"/>
    </row>
    <row r="68" spans="6:9" x14ac:dyDescent="0.2">
      <c r="F68" s="159"/>
      <c r="G68" s="160"/>
      <c r="H68" s="160"/>
      <c r="I68" s="20"/>
    </row>
    <row r="69" spans="6:9" x14ac:dyDescent="0.2">
      <c r="F69" s="159"/>
      <c r="G69" s="160"/>
      <c r="H69" s="160"/>
      <c r="I69" s="20"/>
    </row>
    <row r="70" spans="6:9" x14ac:dyDescent="0.2">
      <c r="F70" s="159"/>
      <c r="G70" s="160"/>
      <c r="H70" s="160"/>
      <c r="I70" s="20"/>
    </row>
    <row r="71" spans="6:9" x14ac:dyDescent="0.2">
      <c r="F71" s="159"/>
      <c r="G71" s="160"/>
      <c r="H71" s="160"/>
      <c r="I71" s="20"/>
    </row>
    <row r="72" spans="6:9" x14ac:dyDescent="0.2">
      <c r="F72" s="159"/>
      <c r="G72" s="160"/>
      <c r="H72" s="160"/>
      <c r="I72" s="20"/>
    </row>
    <row r="73" spans="6:9" x14ac:dyDescent="0.2">
      <c r="F73" s="159"/>
      <c r="G73" s="160"/>
      <c r="H73" s="160"/>
      <c r="I73" s="20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3"/>
  <sheetViews>
    <sheetView showGridLines="0" showZeros="0" zoomScaleNormal="100" zoomScaleSheetLayoutView="100" workbookViewId="0">
      <selection activeCell="F26" sqref="F26"/>
    </sheetView>
  </sheetViews>
  <sheetFormatPr defaultRowHeight="12.75" x14ac:dyDescent="0.2"/>
  <cols>
    <col min="1" max="1" width="4.42578125" style="161" customWidth="1"/>
    <col min="2" max="2" width="11.5703125" style="161" customWidth="1"/>
    <col min="3" max="3" width="40.42578125" style="161" customWidth="1"/>
    <col min="4" max="4" width="5.5703125" style="161" customWidth="1"/>
    <col min="5" max="5" width="8.5703125" style="171" customWidth="1"/>
    <col min="6" max="6" width="9.85546875" style="161" customWidth="1"/>
    <col min="7" max="7" width="13.85546875" style="161" customWidth="1"/>
    <col min="8" max="8" width="11.7109375" style="161" hidden="1" customWidth="1"/>
    <col min="9" max="9" width="11.5703125" style="161" hidden="1" customWidth="1"/>
    <col min="10" max="10" width="11" style="161" hidden="1" customWidth="1"/>
    <col min="11" max="11" width="10.42578125" style="161" hidden="1" customWidth="1"/>
    <col min="12" max="12" width="75.42578125" style="161" customWidth="1"/>
    <col min="13" max="13" width="45.28515625" style="161" customWidth="1"/>
    <col min="14" max="16384" width="9.140625" style="161"/>
  </cols>
  <sheetData>
    <row r="1" spans="1:80" ht="15.75" x14ac:dyDescent="0.25">
      <c r="A1" s="339" t="s">
        <v>96</v>
      </c>
      <c r="B1" s="339"/>
      <c r="C1" s="339"/>
      <c r="D1" s="339"/>
      <c r="E1" s="339"/>
      <c r="F1" s="339"/>
      <c r="G1" s="339"/>
    </row>
    <row r="2" spans="1:80" ht="14.25" customHeight="1" thickBot="1" x14ac:dyDescent="0.25">
      <c r="B2" s="162"/>
      <c r="C2" s="163"/>
      <c r="D2" s="163"/>
      <c r="E2" s="164"/>
      <c r="F2" s="163"/>
      <c r="G2" s="163"/>
    </row>
    <row r="3" spans="1:80" ht="13.5" thickTop="1" x14ac:dyDescent="0.2">
      <c r="A3" s="327" t="s">
        <v>2</v>
      </c>
      <c r="B3" s="328"/>
      <c r="C3" s="115" t="s">
        <v>99</v>
      </c>
      <c r="D3" s="165"/>
      <c r="E3" s="166" t="s">
        <v>78</v>
      </c>
      <c r="F3" s="167" t="str">
        <f>'SO 00_OVN_Rek'!H1</f>
        <v>51-2017</v>
      </c>
      <c r="G3" s="168"/>
    </row>
    <row r="4" spans="1:80" ht="13.5" thickBot="1" x14ac:dyDescent="0.25">
      <c r="A4" s="340" t="s">
        <v>69</v>
      </c>
      <c r="B4" s="330"/>
      <c r="C4" s="121" t="s">
        <v>102</v>
      </c>
      <c r="D4" s="169"/>
      <c r="E4" s="341" t="str">
        <f>'SO 00_OVN_Rek'!G2</f>
        <v>Lokalita Uherský Brod</v>
      </c>
      <c r="F4" s="342"/>
      <c r="G4" s="343"/>
    </row>
    <row r="5" spans="1:80" ht="13.5" thickTop="1" x14ac:dyDescent="0.2">
      <c r="A5" s="170"/>
      <c r="G5" s="172"/>
    </row>
    <row r="6" spans="1:80" ht="27" customHeight="1" x14ac:dyDescent="0.2">
      <c r="A6" s="173" t="s">
        <v>79</v>
      </c>
      <c r="B6" s="174" t="s">
        <v>80</v>
      </c>
      <c r="C6" s="174" t="s">
        <v>81</v>
      </c>
      <c r="D6" s="174" t="s">
        <v>82</v>
      </c>
      <c r="E6" s="175" t="s">
        <v>83</v>
      </c>
      <c r="F6" s="174" t="s">
        <v>84</v>
      </c>
      <c r="G6" s="176" t="s">
        <v>85</v>
      </c>
      <c r="H6" s="177" t="s">
        <v>86</v>
      </c>
      <c r="I6" s="177" t="s">
        <v>87</v>
      </c>
      <c r="J6" s="177" t="s">
        <v>88</v>
      </c>
      <c r="K6" s="177" t="s">
        <v>89</v>
      </c>
    </row>
    <row r="7" spans="1:80" x14ac:dyDescent="0.2">
      <c r="A7" s="178" t="s">
        <v>90</v>
      </c>
      <c r="B7" s="179" t="s">
        <v>104</v>
      </c>
      <c r="C7" s="180" t="s">
        <v>105</v>
      </c>
      <c r="D7" s="181"/>
      <c r="E7" s="182"/>
      <c r="F7" s="182"/>
      <c r="G7" s="183"/>
      <c r="H7" s="184"/>
      <c r="I7" s="185"/>
      <c r="J7" s="186"/>
      <c r="K7" s="187"/>
      <c r="O7" s="188">
        <v>1</v>
      </c>
    </row>
    <row r="8" spans="1:80" x14ac:dyDescent="0.2">
      <c r="A8" s="189">
        <v>1</v>
      </c>
      <c r="B8" s="190" t="s">
        <v>107</v>
      </c>
      <c r="C8" s="191" t="s">
        <v>108</v>
      </c>
      <c r="D8" s="192" t="s">
        <v>109</v>
      </c>
      <c r="E8" s="193">
        <v>1</v>
      </c>
      <c r="F8" s="193"/>
      <c r="G8" s="194">
        <f>E8*F8</f>
        <v>0</v>
      </c>
      <c r="H8" s="195">
        <v>0</v>
      </c>
      <c r="I8" s="196">
        <f>E8*H8</f>
        <v>0</v>
      </c>
      <c r="J8" s="195">
        <v>0</v>
      </c>
      <c r="K8" s="196">
        <f>E8*J8</f>
        <v>0</v>
      </c>
      <c r="O8" s="188">
        <v>2</v>
      </c>
      <c r="AA8" s="161">
        <v>1</v>
      </c>
      <c r="AB8" s="161">
        <v>1</v>
      </c>
      <c r="AC8" s="161">
        <v>1</v>
      </c>
      <c r="AZ8" s="161">
        <v>1</v>
      </c>
      <c r="BA8" s="161">
        <f>IF(AZ8=1,G8,0)</f>
        <v>0</v>
      </c>
      <c r="BB8" s="161">
        <f>IF(AZ8=2,G8,0)</f>
        <v>0</v>
      </c>
      <c r="BC8" s="161">
        <f>IF(AZ8=3,G8,0)</f>
        <v>0</v>
      </c>
      <c r="BD8" s="161">
        <f>IF(AZ8=4,G8,0)</f>
        <v>0</v>
      </c>
      <c r="BE8" s="161">
        <f>IF(AZ8=5,G8,0)</f>
        <v>0</v>
      </c>
      <c r="CA8" s="188">
        <v>1</v>
      </c>
      <c r="CB8" s="188">
        <v>1</v>
      </c>
    </row>
    <row r="9" spans="1:80" ht="57" customHeight="1" x14ac:dyDescent="0.2">
      <c r="A9" s="197"/>
      <c r="B9" s="198"/>
      <c r="C9" s="336" t="s">
        <v>437</v>
      </c>
      <c r="D9" s="337"/>
      <c r="E9" s="337"/>
      <c r="F9" s="337"/>
      <c r="G9" s="338"/>
      <c r="I9" s="199"/>
      <c r="K9" s="199"/>
      <c r="L9" s="200" t="s">
        <v>110</v>
      </c>
      <c r="O9" s="188">
        <v>3</v>
      </c>
    </row>
    <row r="10" spans="1:80" ht="5.25" customHeight="1" x14ac:dyDescent="0.2">
      <c r="A10" s="197"/>
      <c r="B10" s="198"/>
      <c r="C10" s="336"/>
      <c r="D10" s="337"/>
      <c r="E10" s="337"/>
      <c r="F10" s="337"/>
      <c r="G10" s="338"/>
      <c r="I10" s="199"/>
      <c r="K10" s="199"/>
      <c r="L10" s="200"/>
      <c r="O10" s="188"/>
    </row>
    <row r="11" spans="1:80" ht="13.5" customHeight="1" x14ac:dyDescent="0.2">
      <c r="A11" s="189">
        <v>2</v>
      </c>
      <c r="B11" s="190" t="s">
        <v>111</v>
      </c>
      <c r="C11" s="191" t="s">
        <v>438</v>
      </c>
      <c r="D11" s="192" t="s">
        <v>109</v>
      </c>
      <c r="E11" s="193">
        <v>1</v>
      </c>
      <c r="F11" s="193"/>
      <c r="G11" s="194">
        <f>E11*F11</f>
        <v>0</v>
      </c>
      <c r="H11" s="195">
        <v>0</v>
      </c>
      <c r="I11" s="196">
        <f>E11*H11</f>
        <v>0</v>
      </c>
      <c r="J11" s="195">
        <v>0</v>
      </c>
      <c r="K11" s="196">
        <f>E11*J11</f>
        <v>0</v>
      </c>
      <c r="O11" s="188">
        <v>2</v>
      </c>
      <c r="AA11" s="161">
        <v>1</v>
      </c>
      <c r="AB11" s="161">
        <v>1</v>
      </c>
      <c r="AC11" s="161">
        <v>1</v>
      </c>
      <c r="AZ11" s="161">
        <v>1</v>
      </c>
      <c r="BA11" s="161">
        <f>IF(AZ11=1,G11,0)</f>
        <v>0</v>
      </c>
      <c r="BB11" s="161">
        <f>IF(AZ11=2,G11,0)</f>
        <v>0</v>
      </c>
      <c r="BC11" s="161">
        <f>IF(AZ11=3,G11,0)</f>
        <v>0</v>
      </c>
      <c r="BD11" s="161">
        <f>IF(AZ11=4,G11,0)</f>
        <v>0</v>
      </c>
      <c r="BE11" s="161">
        <f>IF(AZ11=5,G11,0)</f>
        <v>0</v>
      </c>
      <c r="CA11" s="188">
        <v>1</v>
      </c>
      <c r="CB11" s="188">
        <v>1</v>
      </c>
    </row>
    <row r="12" spans="1:80" ht="22.5" x14ac:dyDescent="0.2">
      <c r="A12" s="197"/>
      <c r="B12" s="198"/>
      <c r="C12" s="336" t="s">
        <v>415</v>
      </c>
      <c r="D12" s="337"/>
      <c r="E12" s="337"/>
      <c r="F12" s="337"/>
      <c r="G12" s="338"/>
      <c r="I12" s="199"/>
      <c r="K12" s="199"/>
      <c r="L12" s="200" t="s">
        <v>112</v>
      </c>
      <c r="O12" s="188">
        <v>3</v>
      </c>
    </row>
    <row r="13" spans="1:80" x14ac:dyDescent="0.2">
      <c r="A13" s="189">
        <v>4</v>
      </c>
      <c r="B13" s="190" t="s">
        <v>113</v>
      </c>
      <c r="C13" s="191" t="s">
        <v>114</v>
      </c>
      <c r="D13" s="192" t="s">
        <v>109</v>
      </c>
      <c r="E13" s="193">
        <v>1</v>
      </c>
      <c r="F13" s="193"/>
      <c r="G13" s="194">
        <f>E13*F13</f>
        <v>0</v>
      </c>
      <c r="H13" s="195">
        <v>0</v>
      </c>
      <c r="I13" s="196">
        <f>E13*H13</f>
        <v>0</v>
      </c>
      <c r="J13" s="195">
        <v>0</v>
      </c>
      <c r="K13" s="196">
        <f>E13*J13</f>
        <v>0</v>
      </c>
      <c r="O13" s="188">
        <v>2</v>
      </c>
      <c r="AA13" s="161">
        <v>1</v>
      </c>
      <c r="AB13" s="161">
        <v>1</v>
      </c>
      <c r="AC13" s="161">
        <v>1</v>
      </c>
      <c r="AZ13" s="161">
        <v>1</v>
      </c>
      <c r="BA13" s="161">
        <f>IF(AZ13=1,G13,0)</f>
        <v>0</v>
      </c>
      <c r="BB13" s="161">
        <f>IF(AZ13=2,G13,0)</f>
        <v>0</v>
      </c>
      <c r="BC13" s="161">
        <f>IF(AZ13=3,G13,0)</f>
        <v>0</v>
      </c>
      <c r="BD13" s="161">
        <f>IF(AZ13=4,G13,0)</f>
        <v>0</v>
      </c>
      <c r="BE13" s="161">
        <f>IF(AZ13=5,G13,0)</f>
        <v>0</v>
      </c>
      <c r="CA13" s="188">
        <v>1</v>
      </c>
      <c r="CB13" s="188">
        <v>1</v>
      </c>
    </row>
    <row r="14" spans="1:80" ht="21" customHeight="1" x14ac:dyDescent="0.2">
      <c r="A14" s="197"/>
      <c r="B14" s="198"/>
      <c r="C14" s="336" t="s">
        <v>416</v>
      </c>
      <c r="D14" s="337"/>
      <c r="E14" s="337"/>
      <c r="F14" s="337"/>
      <c r="G14" s="338"/>
      <c r="I14" s="199"/>
      <c r="K14" s="199"/>
      <c r="L14" s="200" t="s">
        <v>115</v>
      </c>
      <c r="O14" s="188">
        <v>3</v>
      </c>
    </row>
    <row r="15" spans="1:80" x14ac:dyDescent="0.2">
      <c r="A15" s="189">
        <v>5</v>
      </c>
      <c r="B15" s="190" t="s">
        <v>116</v>
      </c>
      <c r="C15" s="191" t="s">
        <v>117</v>
      </c>
      <c r="D15" s="192" t="s">
        <v>109</v>
      </c>
      <c r="E15" s="193">
        <v>1</v>
      </c>
      <c r="F15" s="193"/>
      <c r="G15" s="194">
        <f>E15*F15</f>
        <v>0</v>
      </c>
      <c r="H15" s="195">
        <v>0</v>
      </c>
      <c r="I15" s="196">
        <f>E15*H15</f>
        <v>0</v>
      </c>
      <c r="J15" s="195">
        <v>0</v>
      </c>
      <c r="K15" s="196">
        <f>E15*J15</f>
        <v>0</v>
      </c>
      <c r="O15" s="188">
        <v>2</v>
      </c>
      <c r="AA15" s="161">
        <v>1</v>
      </c>
      <c r="AB15" s="161">
        <v>1</v>
      </c>
      <c r="AC15" s="161">
        <v>1</v>
      </c>
      <c r="AZ15" s="161">
        <v>1</v>
      </c>
      <c r="BA15" s="161">
        <f>IF(AZ15=1,G15,0)</f>
        <v>0</v>
      </c>
      <c r="BB15" s="161">
        <f>IF(AZ15=2,G15,0)</f>
        <v>0</v>
      </c>
      <c r="BC15" s="161">
        <f>IF(AZ15=3,G15,0)</f>
        <v>0</v>
      </c>
      <c r="BD15" s="161">
        <f>IF(AZ15=4,G15,0)</f>
        <v>0</v>
      </c>
      <c r="BE15" s="161">
        <f>IF(AZ15=5,G15,0)</f>
        <v>0</v>
      </c>
      <c r="CA15" s="188">
        <v>1</v>
      </c>
      <c r="CB15" s="188">
        <v>1</v>
      </c>
    </row>
    <row r="16" spans="1:80" x14ac:dyDescent="0.2">
      <c r="A16" s="197"/>
      <c r="B16" s="198"/>
      <c r="C16" s="336" t="s">
        <v>118</v>
      </c>
      <c r="D16" s="337"/>
      <c r="E16" s="337"/>
      <c r="F16" s="337"/>
      <c r="G16" s="338"/>
      <c r="I16" s="199"/>
      <c r="K16" s="199"/>
      <c r="L16" s="200" t="s">
        <v>118</v>
      </c>
      <c r="O16" s="188">
        <v>3</v>
      </c>
    </row>
    <row r="17" spans="1:80" ht="22.5" x14ac:dyDescent="0.2">
      <c r="A17" s="197"/>
      <c r="B17" s="198"/>
      <c r="C17" s="336" t="s">
        <v>119</v>
      </c>
      <c r="D17" s="337"/>
      <c r="E17" s="337"/>
      <c r="F17" s="337"/>
      <c r="G17" s="338"/>
      <c r="I17" s="199"/>
      <c r="K17" s="199"/>
      <c r="L17" s="200" t="s">
        <v>119</v>
      </c>
      <c r="O17" s="188">
        <v>3</v>
      </c>
    </row>
    <row r="18" spans="1:80" ht="33.75" x14ac:dyDescent="0.2">
      <c r="A18" s="189">
        <v>7</v>
      </c>
      <c r="B18" s="190" t="s">
        <v>120</v>
      </c>
      <c r="C18" s="191" t="s">
        <v>439</v>
      </c>
      <c r="D18" s="192" t="s">
        <v>109</v>
      </c>
      <c r="E18" s="193">
        <v>1</v>
      </c>
      <c r="F18" s="193"/>
      <c r="G18" s="194">
        <f>E18*F18</f>
        <v>0</v>
      </c>
      <c r="H18" s="195">
        <v>0</v>
      </c>
      <c r="I18" s="196">
        <f>E18*H18</f>
        <v>0</v>
      </c>
      <c r="J18" s="195">
        <v>0</v>
      </c>
      <c r="K18" s="196">
        <f>E18*J18</f>
        <v>0</v>
      </c>
      <c r="O18" s="188">
        <v>2</v>
      </c>
      <c r="AA18" s="161">
        <v>1</v>
      </c>
      <c r="AB18" s="161">
        <v>1</v>
      </c>
      <c r="AC18" s="161">
        <v>1</v>
      </c>
      <c r="AZ18" s="161">
        <v>1</v>
      </c>
      <c r="BA18" s="161">
        <f>IF(AZ18=1,G18,0)</f>
        <v>0</v>
      </c>
      <c r="BB18" s="161">
        <f>IF(AZ18=2,G18,0)</f>
        <v>0</v>
      </c>
      <c r="BC18" s="161">
        <f>IF(AZ18=3,G18,0)</f>
        <v>0</v>
      </c>
      <c r="BD18" s="161">
        <f>IF(AZ18=4,G18,0)</f>
        <v>0</v>
      </c>
      <c r="BE18" s="161">
        <f>IF(AZ18=5,G18,0)</f>
        <v>0</v>
      </c>
      <c r="CA18" s="188">
        <v>1</v>
      </c>
      <c r="CB18" s="188">
        <v>1</v>
      </c>
    </row>
    <row r="19" spans="1:80" x14ac:dyDescent="0.2">
      <c r="A19" s="189">
        <v>8</v>
      </c>
      <c r="B19" s="190" t="s">
        <v>121</v>
      </c>
      <c r="C19" s="191" t="s">
        <v>417</v>
      </c>
      <c r="D19" s="192" t="s">
        <v>109</v>
      </c>
      <c r="E19" s="193">
        <v>1</v>
      </c>
      <c r="F19" s="193"/>
      <c r="G19" s="194">
        <f>E19*F19</f>
        <v>0</v>
      </c>
      <c r="H19" s="195">
        <v>0</v>
      </c>
      <c r="I19" s="196">
        <f>E19*H19</f>
        <v>0</v>
      </c>
      <c r="J19" s="195">
        <v>0</v>
      </c>
      <c r="K19" s="196">
        <f>E19*J19</f>
        <v>0</v>
      </c>
      <c r="O19" s="188">
        <v>2</v>
      </c>
      <c r="AA19" s="161">
        <v>1</v>
      </c>
      <c r="AB19" s="161">
        <v>1</v>
      </c>
      <c r="AC19" s="161">
        <v>1</v>
      </c>
      <c r="AZ19" s="161">
        <v>1</v>
      </c>
      <c r="BA19" s="161">
        <f>IF(AZ19=1,G19,0)</f>
        <v>0</v>
      </c>
      <c r="BB19" s="161">
        <f>IF(AZ19=2,G19,0)</f>
        <v>0</v>
      </c>
      <c r="BC19" s="161">
        <f>IF(AZ19=3,G19,0)</f>
        <v>0</v>
      </c>
      <c r="BD19" s="161">
        <f>IF(AZ19=4,G19,0)</f>
        <v>0</v>
      </c>
      <c r="BE19" s="161">
        <f>IF(AZ19=5,G19,0)</f>
        <v>0</v>
      </c>
      <c r="CA19" s="188">
        <v>1</v>
      </c>
      <c r="CB19" s="188">
        <v>1</v>
      </c>
    </row>
    <row r="20" spans="1:80" ht="45" customHeight="1" x14ac:dyDescent="0.2">
      <c r="A20" s="197"/>
      <c r="B20" s="198"/>
      <c r="C20" s="336" t="s">
        <v>418</v>
      </c>
      <c r="D20" s="337"/>
      <c r="E20" s="337"/>
      <c r="F20" s="337"/>
      <c r="G20" s="338"/>
      <c r="I20" s="199"/>
      <c r="K20" s="199"/>
      <c r="L20" s="200" t="s">
        <v>122</v>
      </c>
      <c r="O20" s="188">
        <v>3</v>
      </c>
    </row>
    <row r="21" spans="1:80" x14ac:dyDescent="0.2">
      <c r="A21" s="207"/>
      <c r="B21" s="208" t="s">
        <v>94</v>
      </c>
      <c r="C21" s="209" t="s">
        <v>106</v>
      </c>
      <c r="D21" s="210"/>
      <c r="E21" s="211"/>
      <c r="F21" s="212"/>
      <c r="G21" s="213">
        <f>SUM(G7:G20)</f>
        <v>0</v>
      </c>
      <c r="H21" s="214"/>
      <c r="I21" s="215">
        <f>SUM(I7:I20)</f>
        <v>0</v>
      </c>
      <c r="J21" s="214"/>
      <c r="K21" s="215">
        <f>SUM(K7:K20)</f>
        <v>0</v>
      </c>
      <c r="O21" s="188">
        <v>4</v>
      </c>
      <c r="BA21" s="216">
        <f>SUM(BA7:BA20)</f>
        <v>0</v>
      </c>
      <c r="BB21" s="216">
        <f>SUM(BB7:BB20)</f>
        <v>0</v>
      </c>
      <c r="BC21" s="216">
        <f>SUM(BC7:BC20)</f>
        <v>0</v>
      </c>
      <c r="BD21" s="216">
        <f>SUM(BD7:BD20)</f>
        <v>0</v>
      </c>
      <c r="BE21" s="216">
        <f>SUM(BE7:BE20)</f>
        <v>0</v>
      </c>
    </row>
    <row r="22" spans="1:80" x14ac:dyDescent="0.2">
      <c r="A22" s="178" t="s">
        <v>90</v>
      </c>
      <c r="B22" s="179" t="s">
        <v>123</v>
      </c>
      <c r="C22" s="180" t="s">
        <v>124</v>
      </c>
      <c r="D22" s="181"/>
      <c r="E22" s="182"/>
      <c r="F22" s="182"/>
      <c r="G22" s="183"/>
      <c r="H22" s="184"/>
      <c r="I22" s="185"/>
      <c r="J22" s="186"/>
      <c r="K22" s="187"/>
      <c r="O22" s="188">
        <v>1</v>
      </c>
    </row>
    <row r="23" spans="1:80" ht="22.5" x14ac:dyDescent="0.2">
      <c r="A23" s="189">
        <v>9</v>
      </c>
      <c r="B23" s="190" t="s">
        <v>126</v>
      </c>
      <c r="C23" s="191" t="s">
        <v>127</v>
      </c>
      <c r="D23" s="192" t="s">
        <v>109</v>
      </c>
      <c r="E23" s="193">
        <v>1</v>
      </c>
      <c r="F23" s="193"/>
      <c r="G23" s="194">
        <f>E23*F23</f>
        <v>0</v>
      </c>
      <c r="H23" s="195">
        <v>0</v>
      </c>
      <c r="I23" s="196">
        <f>E23*H23</f>
        <v>0</v>
      </c>
      <c r="J23" s="195">
        <v>0</v>
      </c>
      <c r="K23" s="196">
        <f>E23*J23</f>
        <v>0</v>
      </c>
      <c r="O23" s="188">
        <v>2</v>
      </c>
      <c r="AA23" s="161">
        <v>1</v>
      </c>
      <c r="AB23" s="161">
        <v>1</v>
      </c>
      <c r="AC23" s="161">
        <v>1</v>
      </c>
      <c r="AZ23" s="161">
        <v>1</v>
      </c>
      <c r="BA23" s="161">
        <f>IF(AZ23=1,G23,0)</f>
        <v>0</v>
      </c>
      <c r="BB23" s="161">
        <f>IF(AZ23=2,G23,0)</f>
        <v>0</v>
      </c>
      <c r="BC23" s="161">
        <f>IF(AZ23=3,G23,0)</f>
        <v>0</v>
      </c>
      <c r="BD23" s="161">
        <f>IF(AZ23=4,G23,0)</f>
        <v>0</v>
      </c>
      <c r="BE23" s="161">
        <f>IF(AZ23=5,G23,0)</f>
        <v>0</v>
      </c>
      <c r="CA23" s="188">
        <v>1</v>
      </c>
      <c r="CB23" s="188">
        <v>1</v>
      </c>
    </row>
    <row r="24" spans="1:80" x14ac:dyDescent="0.2">
      <c r="A24" s="197"/>
      <c r="B24" s="198"/>
      <c r="C24" s="336" t="s">
        <v>128</v>
      </c>
      <c r="D24" s="337"/>
      <c r="E24" s="337"/>
      <c r="F24" s="337"/>
      <c r="G24" s="338"/>
      <c r="I24" s="199"/>
      <c r="K24" s="199"/>
      <c r="L24" s="200" t="s">
        <v>128</v>
      </c>
      <c r="O24" s="188">
        <v>3</v>
      </c>
    </row>
    <row r="25" spans="1:80" x14ac:dyDescent="0.2">
      <c r="A25" s="197"/>
      <c r="B25" s="198"/>
      <c r="C25" s="336" t="s">
        <v>129</v>
      </c>
      <c r="D25" s="337"/>
      <c r="E25" s="337"/>
      <c r="F25" s="337"/>
      <c r="G25" s="338"/>
      <c r="I25" s="199"/>
      <c r="K25" s="199"/>
      <c r="L25" s="200" t="s">
        <v>129</v>
      </c>
      <c r="O25" s="188">
        <v>3</v>
      </c>
    </row>
    <row r="26" spans="1:80" ht="22.5" x14ac:dyDescent="0.2">
      <c r="A26" s="189">
        <v>10</v>
      </c>
      <c r="B26" s="190" t="s">
        <v>130</v>
      </c>
      <c r="C26" s="191" t="s">
        <v>131</v>
      </c>
      <c r="D26" s="192" t="s">
        <v>109</v>
      </c>
      <c r="E26" s="193">
        <v>1</v>
      </c>
      <c r="F26" s="193"/>
      <c r="G26" s="194">
        <f>E26*F26</f>
        <v>0</v>
      </c>
      <c r="H26" s="195">
        <v>0</v>
      </c>
      <c r="I26" s="196">
        <f>E26*H26</f>
        <v>0</v>
      </c>
      <c r="J26" s="195">
        <v>0</v>
      </c>
      <c r="K26" s="196">
        <f>E26*J26</f>
        <v>0</v>
      </c>
      <c r="O26" s="188">
        <v>2</v>
      </c>
      <c r="AA26" s="161">
        <v>1</v>
      </c>
      <c r="AB26" s="161">
        <v>1</v>
      </c>
      <c r="AC26" s="161">
        <v>1</v>
      </c>
      <c r="AZ26" s="161">
        <v>1</v>
      </c>
      <c r="BA26" s="161">
        <f>IF(AZ26=1,G26,0)</f>
        <v>0</v>
      </c>
      <c r="BB26" s="161">
        <f>IF(AZ26=2,G26,0)</f>
        <v>0</v>
      </c>
      <c r="BC26" s="161">
        <f>IF(AZ26=3,G26,0)</f>
        <v>0</v>
      </c>
      <c r="BD26" s="161">
        <f>IF(AZ26=4,G26,0)</f>
        <v>0</v>
      </c>
      <c r="BE26" s="161">
        <f>IF(AZ26=5,G26,0)</f>
        <v>0</v>
      </c>
      <c r="CA26" s="188">
        <v>1</v>
      </c>
      <c r="CB26" s="188">
        <v>1</v>
      </c>
    </row>
    <row r="27" spans="1:80" x14ac:dyDescent="0.2">
      <c r="A27" s="197"/>
      <c r="B27" s="198"/>
      <c r="C27" s="336" t="s">
        <v>132</v>
      </c>
      <c r="D27" s="337"/>
      <c r="E27" s="337"/>
      <c r="F27" s="337"/>
      <c r="G27" s="338"/>
      <c r="I27" s="199"/>
      <c r="K27" s="199"/>
      <c r="L27" s="200" t="s">
        <v>132</v>
      </c>
      <c r="O27" s="188">
        <v>3</v>
      </c>
    </row>
    <row r="28" spans="1:80" x14ac:dyDescent="0.2">
      <c r="A28" s="197"/>
      <c r="B28" s="198"/>
      <c r="C28" s="336" t="s">
        <v>133</v>
      </c>
      <c r="D28" s="337"/>
      <c r="E28" s="337"/>
      <c r="F28" s="337"/>
      <c r="G28" s="338"/>
      <c r="I28" s="199"/>
      <c r="K28" s="199"/>
      <c r="L28" s="200" t="s">
        <v>133</v>
      </c>
      <c r="O28" s="188">
        <v>3</v>
      </c>
    </row>
    <row r="29" spans="1:80" x14ac:dyDescent="0.2">
      <c r="A29" s="197"/>
      <c r="B29" s="198"/>
      <c r="C29" s="336" t="s">
        <v>134</v>
      </c>
      <c r="D29" s="337"/>
      <c r="E29" s="337"/>
      <c r="F29" s="337"/>
      <c r="G29" s="338"/>
      <c r="I29" s="199"/>
      <c r="K29" s="199"/>
      <c r="L29" s="200" t="s">
        <v>134</v>
      </c>
      <c r="O29" s="188">
        <v>3</v>
      </c>
    </row>
    <row r="30" spans="1:80" x14ac:dyDescent="0.2">
      <c r="A30" s="207"/>
      <c r="B30" s="208" t="s">
        <v>94</v>
      </c>
      <c r="C30" s="209" t="s">
        <v>125</v>
      </c>
      <c r="D30" s="210"/>
      <c r="E30" s="211"/>
      <c r="F30" s="212"/>
      <c r="G30" s="213">
        <f>SUM(G22:G29)</f>
        <v>0</v>
      </c>
      <c r="H30" s="214"/>
      <c r="I30" s="215">
        <f>SUM(I22:I29)</f>
        <v>0</v>
      </c>
      <c r="J30" s="214"/>
      <c r="K30" s="215">
        <f>SUM(K22:K29)</f>
        <v>0</v>
      </c>
      <c r="O30" s="188">
        <v>4</v>
      </c>
      <c r="BA30" s="216">
        <f>SUM(BA22:BA29)</f>
        <v>0</v>
      </c>
      <c r="BB30" s="216">
        <f>SUM(BB22:BB29)</f>
        <v>0</v>
      </c>
      <c r="BC30" s="216">
        <f>SUM(BC22:BC29)</f>
        <v>0</v>
      </c>
      <c r="BD30" s="216">
        <f>SUM(BD22:BD29)</f>
        <v>0</v>
      </c>
      <c r="BE30" s="216">
        <f>SUM(BE22:BE29)</f>
        <v>0</v>
      </c>
    </row>
    <row r="31" spans="1:80" x14ac:dyDescent="0.2">
      <c r="E31" s="161"/>
    </row>
    <row r="32" spans="1:80" x14ac:dyDescent="0.2">
      <c r="E32" s="161"/>
    </row>
    <row r="33" spans="5:5" x14ac:dyDescent="0.2">
      <c r="E33" s="161"/>
    </row>
    <row r="34" spans="5:5" x14ac:dyDescent="0.2">
      <c r="E34" s="161"/>
    </row>
    <row r="35" spans="5:5" x14ac:dyDescent="0.2">
      <c r="E35" s="161"/>
    </row>
    <row r="36" spans="5:5" x14ac:dyDescent="0.2">
      <c r="E36" s="161"/>
    </row>
    <row r="37" spans="5:5" x14ac:dyDescent="0.2">
      <c r="E37" s="161"/>
    </row>
    <row r="38" spans="5:5" x14ac:dyDescent="0.2">
      <c r="E38" s="161"/>
    </row>
    <row r="39" spans="5:5" x14ac:dyDescent="0.2">
      <c r="E39" s="161"/>
    </row>
    <row r="40" spans="5:5" x14ac:dyDescent="0.2">
      <c r="E40" s="161"/>
    </row>
    <row r="41" spans="5:5" x14ac:dyDescent="0.2">
      <c r="E41" s="161"/>
    </row>
    <row r="42" spans="5:5" x14ac:dyDescent="0.2">
      <c r="E42" s="161"/>
    </row>
    <row r="43" spans="5:5" x14ac:dyDescent="0.2">
      <c r="E43" s="161"/>
    </row>
    <row r="44" spans="5:5" x14ac:dyDescent="0.2">
      <c r="E44" s="161"/>
    </row>
    <row r="45" spans="5:5" x14ac:dyDescent="0.2">
      <c r="E45" s="161"/>
    </row>
    <row r="46" spans="5:5" x14ac:dyDescent="0.2">
      <c r="E46" s="161"/>
    </row>
    <row r="47" spans="5:5" x14ac:dyDescent="0.2">
      <c r="E47" s="161"/>
    </row>
    <row r="48" spans="5:5" x14ac:dyDescent="0.2">
      <c r="E48" s="161"/>
    </row>
    <row r="49" spans="1:7" x14ac:dyDescent="0.2">
      <c r="E49" s="161"/>
    </row>
    <row r="50" spans="1:7" x14ac:dyDescent="0.2">
      <c r="E50" s="161"/>
    </row>
    <row r="51" spans="1:7" x14ac:dyDescent="0.2">
      <c r="E51" s="161"/>
    </row>
    <row r="52" spans="1:7" x14ac:dyDescent="0.2">
      <c r="E52" s="161"/>
    </row>
    <row r="53" spans="1:7" x14ac:dyDescent="0.2">
      <c r="E53" s="161"/>
    </row>
    <row r="54" spans="1:7" x14ac:dyDescent="0.2">
      <c r="A54" s="206"/>
      <c r="B54" s="206"/>
      <c r="C54" s="206"/>
      <c r="D54" s="206"/>
      <c r="E54" s="206"/>
      <c r="F54" s="206"/>
      <c r="G54" s="206"/>
    </row>
    <row r="55" spans="1:7" x14ac:dyDescent="0.2">
      <c r="A55" s="206"/>
      <c r="B55" s="206"/>
      <c r="C55" s="206"/>
      <c r="D55" s="206"/>
      <c r="E55" s="206"/>
      <c r="F55" s="206"/>
      <c r="G55" s="206"/>
    </row>
    <row r="56" spans="1:7" x14ac:dyDescent="0.2">
      <c r="A56" s="206"/>
      <c r="B56" s="206"/>
      <c r="C56" s="206"/>
      <c r="D56" s="206"/>
      <c r="E56" s="206"/>
      <c r="F56" s="206"/>
      <c r="G56" s="206"/>
    </row>
    <row r="57" spans="1:7" x14ac:dyDescent="0.2">
      <c r="A57" s="206"/>
      <c r="B57" s="206"/>
      <c r="C57" s="206"/>
      <c r="D57" s="206"/>
      <c r="E57" s="206"/>
      <c r="F57" s="206"/>
      <c r="G57" s="206"/>
    </row>
    <row r="58" spans="1:7" x14ac:dyDescent="0.2">
      <c r="E58" s="161"/>
    </row>
    <row r="59" spans="1:7" x14ac:dyDescent="0.2">
      <c r="E59" s="161"/>
    </row>
    <row r="60" spans="1:7" x14ac:dyDescent="0.2">
      <c r="E60" s="161"/>
    </row>
    <row r="61" spans="1:7" x14ac:dyDescent="0.2">
      <c r="E61" s="161"/>
    </row>
    <row r="62" spans="1:7" x14ac:dyDescent="0.2">
      <c r="E62" s="161"/>
    </row>
    <row r="63" spans="1:7" x14ac:dyDescent="0.2">
      <c r="E63" s="161"/>
    </row>
    <row r="64" spans="1:7" x14ac:dyDescent="0.2">
      <c r="E64" s="161"/>
    </row>
    <row r="65" spans="5:5" x14ac:dyDescent="0.2">
      <c r="E65" s="161"/>
    </row>
    <row r="66" spans="5:5" x14ac:dyDescent="0.2">
      <c r="E66" s="161"/>
    </row>
    <row r="67" spans="5:5" x14ac:dyDescent="0.2">
      <c r="E67" s="161"/>
    </row>
    <row r="68" spans="5:5" x14ac:dyDescent="0.2">
      <c r="E68" s="161"/>
    </row>
    <row r="69" spans="5:5" x14ac:dyDescent="0.2">
      <c r="E69" s="161"/>
    </row>
    <row r="70" spans="5:5" x14ac:dyDescent="0.2">
      <c r="E70" s="161"/>
    </row>
    <row r="71" spans="5:5" x14ac:dyDescent="0.2">
      <c r="E71" s="161"/>
    </row>
    <row r="72" spans="5:5" x14ac:dyDescent="0.2">
      <c r="E72" s="161"/>
    </row>
    <row r="73" spans="5:5" x14ac:dyDescent="0.2">
      <c r="E73" s="161"/>
    </row>
    <row r="74" spans="5:5" x14ac:dyDescent="0.2">
      <c r="E74" s="161"/>
    </row>
    <row r="75" spans="5:5" x14ac:dyDescent="0.2">
      <c r="E75" s="161"/>
    </row>
    <row r="76" spans="5:5" x14ac:dyDescent="0.2">
      <c r="E76" s="161"/>
    </row>
    <row r="77" spans="5:5" x14ac:dyDescent="0.2">
      <c r="E77" s="161"/>
    </row>
    <row r="78" spans="5:5" x14ac:dyDescent="0.2">
      <c r="E78" s="161"/>
    </row>
    <row r="79" spans="5:5" x14ac:dyDescent="0.2">
      <c r="E79" s="161"/>
    </row>
    <row r="80" spans="5:5" x14ac:dyDescent="0.2">
      <c r="E80" s="161"/>
    </row>
    <row r="81" spans="1:7" x14ac:dyDescent="0.2">
      <c r="E81" s="161"/>
    </row>
    <row r="82" spans="1:7" x14ac:dyDescent="0.2">
      <c r="E82" s="161"/>
    </row>
    <row r="83" spans="1:7" x14ac:dyDescent="0.2">
      <c r="E83" s="161"/>
    </row>
    <row r="84" spans="1:7" x14ac:dyDescent="0.2">
      <c r="E84" s="161"/>
    </row>
    <row r="85" spans="1:7" x14ac:dyDescent="0.2">
      <c r="E85" s="161"/>
    </row>
    <row r="86" spans="1:7" x14ac:dyDescent="0.2">
      <c r="E86" s="161"/>
    </row>
    <row r="87" spans="1:7" x14ac:dyDescent="0.2">
      <c r="E87" s="161"/>
    </row>
    <row r="88" spans="1:7" x14ac:dyDescent="0.2">
      <c r="E88" s="161"/>
    </row>
    <row r="89" spans="1:7" x14ac:dyDescent="0.2">
      <c r="A89" s="217"/>
      <c r="B89" s="217"/>
    </row>
    <row r="90" spans="1:7" x14ac:dyDescent="0.2">
      <c r="A90" s="206"/>
      <c r="B90" s="206"/>
      <c r="C90" s="218"/>
      <c r="D90" s="218"/>
      <c r="E90" s="219"/>
      <c r="F90" s="218"/>
      <c r="G90" s="220"/>
    </row>
    <row r="91" spans="1:7" x14ac:dyDescent="0.2">
      <c r="A91" s="221"/>
      <c r="B91" s="221"/>
      <c r="C91" s="206"/>
      <c r="D91" s="206"/>
      <c r="E91" s="222"/>
      <c r="F91" s="206"/>
      <c r="G91" s="206"/>
    </row>
    <row r="92" spans="1:7" x14ac:dyDescent="0.2">
      <c r="A92" s="206"/>
      <c r="B92" s="206"/>
      <c r="C92" s="206"/>
      <c r="D92" s="206"/>
      <c r="E92" s="222"/>
      <c r="F92" s="206"/>
      <c r="G92" s="206"/>
    </row>
    <row r="93" spans="1:7" x14ac:dyDescent="0.2">
      <c r="A93" s="206"/>
      <c r="B93" s="206"/>
      <c r="C93" s="206"/>
      <c r="D93" s="206"/>
      <c r="E93" s="222"/>
      <c r="F93" s="206"/>
      <c r="G93" s="206"/>
    </row>
    <row r="94" spans="1:7" x14ac:dyDescent="0.2">
      <c r="A94" s="206"/>
      <c r="B94" s="206"/>
      <c r="C94" s="206"/>
      <c r="D94" s="206"/>
      <c r="E94" s="222"/>
      <c r="F94" s="206"/>
      <c r="G94" s="206"/>
    </row>
    <row r="95" spans="1:7" x14ac:dyDescent="0.2">
      <c r="A95" s="206"/>
      <c r="B95" s="206"/>
      <c r="C95" s="206"/>
      <c r="D95" s="206"/>
      <c r="E95" s="222"/>
      <c r="F95" s="206"/>
      <c r="G95" s="206"/>
    </row>
    <row r="96" spans="1:7" x14ac:dyDescent="0.2">
      <c r="A96" s="206"/>
      <c r="B96" s="206"/>
      <c r="C96" s="206"/>
      <c r="D96" s="206"/>
      <c r="E96" s="222"/>
      <c r="F96" s="206"/>
      <c r="G96" s="206"/>
    </row>
    <row r="97" spans="1:7" x14ac:dyDescent="0.2">
      <c r="A97" s="206"/>
      <c r="B97" s="206"/>
      <c r="C97" s="206"/>
      <c r="D97" s="206"/>
      <c r="E97" s="222"/>
      <c r="F97" s="206"/>
      <c r="G97" s="206"/>
    </row>
    <row r="98" spans="1:7" x14ac:dyDescent="0.2">
      <c r="A98" s="206"/>
      <c r="B98" s="206"/>
      <c r="C98" s="206"/>
      <c r="D98" s="206"/>
      <c r="E98" s="222"/>
      <c r="F98" s="206"/>
      <c r="G98" s="206"/>
    </row>
    <row r="99" spans="1:7" x14ac:dyDescent="0.2">
      <c r="A99" s="206"/>
      <c r="B99" s="206"/>
      <c r="C99" s="206"/>
      <c r="D99" s="206"/>
      <c r="E99" s="222"/>
      <c r="F99" s="206"/>
      <c r="G99" s="206"/>
    </row>
    <row r="100" spans="1:7" x14ac:dyDescent="0.2">
      <c r="A100" s="206"/>
      <c r="B100" s="206"/>
      <c r="C100" s="206"/>
      <c r="D100" s="206"/>
      <c r="E100" s="222"/>
      <c r="F100" s="206"/>
      <c r="G100" s="206"/>
    </row>
    <row r="101" spans="1:7" x14ac:dyDescent="0.2">
      <c r="A101" s="206"/>
      <c r="B101" s="206"/>
      <c r="C101" s="206"/>
      <c r="D101" s="206"/>
      <c r="E101" s="222"/>
      <c r="F101" s="206"/>
      <c r="G101" s="206"/>
    </row>
    <row r="102" spans="1:7" x14ac:dyDescent="0.2">
      <c r="A102" s="206"/>
      <c r="B102" s="206"/>
      <c r="C102" s="206"/>
      <c r="D102" s="206"/>
      <c r="E102" s="222"/>
      <c r="F102" s="206"/>
      <c r="G102" s="206"/>
    </row>
    <row r="103" spans="1:7" x14ac:dyDescent="0.2">
      <c r="A103" s="206"/>
      <c r="B103" s="206"/>
      <c r="C103" s="206"/>
      <c r="D103" s="206"/>
      <c r="E103" s="222"/>
      <c r="F103" s="206"/>
      <c r="G103" s="206"/>
    </row>
  </sheetData>
  <mergeCells count="16">
    <mergeCell ref="C29:G29"/>
    <mergeCell ref="C14:G14"/>
    <mergeCell ref="C16:G16"/>
    <mergeCell ref="C17:G17"/>
    <mergeCell ref="C20:G20"/>
    <mergeCell ref="C24:G24"/>
    <mergeCell ref="C25:G25"/>
    <mergeCell ref="C27:G27"/>
    <mergeCell ref="C28:G28"/>
    <mergeCell ref="C10:G10"/>
    <mergeCell ref="C12:G12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BE51"/>
  <sheetViews>
    <sheetView topLeftCell="A10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22" t="s">
        <v>95</v>
      </c>
      <c r="B1" s="23"/>
      <c r="C1" s="23"/>
      <c r="D1" s="23"/>
      <c r="E1" s="23"/>
      <c r="F1" s="23"/>
      <c r="G1" s="23"/>
    </row>
    <row r="2" spans="1:57" ht="12.75" customHeight="1" x14ac:dyDescent="0.2">
      <c r="A2" s="24" t="s">
        <v>25</v>
      </c>
      <c r="B2" s="25"/>
      <c r="C2" s="26" t="s">
        <v>97</v>
      </c>
      <c r="D2" s="26" t="s">
        <v>340</v>
      </c>
      <c r="E2" s="27"/>
      <c r="F2" s="28" t="s">
        <v>26</v>
      </c>
      <c r="G2" s="29"/>
    </row>
    <row r="3" spans="1:57" ht="3" hidden="1" customHeight="1" x14ac:dyDescent="0.2">
      <c r="A3" s="30"/>
      <c r="B3" s="31"/>
      <c r="C3" s="32"/>
      <c r="D3" s="32"/>
      <c r="E3" s="33"/>
      <c r="F3" s="34"/>
      <c r="G3" s="35"/>
    </row>
    <row r="4" spans="1:57" ht="12" customHeight="1" x14ac:dyDescent="0.2">
      <c r="A4" s="36" t="s">
        <v>27</v>
      </c>
      <c r="B4" s="31"/>
      <c r="C4" s="32"/>
      <c r="D4" s="32"/>
      <c r="E4" s="33"/>
      <c r="F4" s="34" t="s">
        <v>28</v>
      </c>
      <c r="G4" s="37"/>
    </row>
    <row r="5" spans="1:57" ht="12.95" customHeight="1" x14ac:dyDescent="0.2">
      <c r="A5" s="38" t="s">
        <v>345</v>
      </c>
      <c r="B5" s="39"/>
      <c r="C5" s="40" t="s">
        <v>346</v>
      </c>
      <c r="D5" s="41"/>
      <c r="E5" s="39"/>
      <c r="F5" s="34" t="s">
        <v>29</v>
      </c>
      <c r="G5" s="35"/>
    </row>
    <row r="6" spans="1:57" ht="12.95" customHeight="1" x14ac:dyDescent="0.2">
      <c r="A6" s="36" t="s">
        <v>30</v>
      </c>
      <c r="B6" s="31"/>
      <c r="C6" s="32"/>
      <c r="D6" s="32"/>
      <c r="E6" s="33"/>
      <c r="F6" s="42" t="s">
        <v>31</v>
      </c>
      <c r="G6" s="43"/>
      <c r="O6" s="44"/>
    </row>
    <row r="7" spans="1:57" ht="12.95" customHeight="1" x14ac:dyDescent="0.2">
      <c r="A7" s="45" t="s">
        <v>97</v>
      </c>
      <c r="B7" s="46"/>
      <c r="C7" s="47" t="s">
        <v>98</v>
      </c>
      <c r="D7" s="48"/>
      <c r="E7" s="48"/>
      <c r="F7" s="49" t="s">
        <v>32</v>
      </c>
      <c r="G7" s="43">
        <f>IF(G6=0,,ROUND((F30+F32)/G6,1))</f>
        <v>0</v>
      </c>
    </row>
    <row r="8" spans="1:57" x14ac:dyDescent="0.2">
      <c r="A8" s="50" t="s">
        <v>33</v>
      </c>
      <c r="B8" s="34"/>
      <c r="C8" s="318" t="s">
        <v>144</v>
      </c>
      <c r="D8" s="318"/>
      <c r="E8" s="319"/>
      <c r="F8" s="51" t="s">
        <v>34</v>
      </c>
      <c r="G8" s="52"/>
      <c r="H8" s="53"/>
      <c r="I8" s="54"/>
    </row>
    <row r="9" spans="1:57" x14ac:dyDescent="0.2">
      <c r="A9" s="50" t="s">
        <v>35</v>
      </c>
      <c r="B9" s="34"/>
      <c r="C9" s="318"/>
      <c r="D9" s="318"/>
      <c r="E9" s="319"/>
      <c r="F9" s="34"/>
      <c r="G9" s="55"/>
      <c r="H9" s="56"/>
    </row>
    <row r="10" spans="1:57" x14ac:dyDescent="0.2">
      <c r="A10" s="50" t="s">
        <v>36</v>
      </c>
      <c r="B10" s="34"/>
      <c r="C10" s="318" t="s">
        <v>143</v>
      </c>
      <c r="D10" s="318"/>
      <c r="E10" s="318"/>
      <c r="F10" s="57"/>
      <c r="G10" s="58"/>
      <c r="H10" s="59"/>
    </row>
    <row r="11" spans="1:57" ht="13.5" customHeight="1" x14ac:dyDescent="0.2">
      <c r="A11" s="50" t="s">
        <v>37</v>
      </c>
      <c r="B11" s="34"/>
      <c r="C11" s="318"/>
      <c r="D11" s="318"/>
      <c r="E11" s="318"/>
      <c r="F11" s="60" t="s">
        <v>38</v>
      </c>
      <c r="G11" s="61"/>
      <c r="H11" s="56"/>
      <c r="BA11" s="62"/>
      <c r="BB11" s="62"/>
      <c r="BC11" s="62"/>
      <c r="BD11" s="62"/>
      <c r="BE11" s="62"/>
    </row>
    <row r="12" spans="1:57" ht="12.75" customHeight="1" x14ac:dyDescent="0.2">
      <c r="A12" s="63" t="s">
        <v>39</v>
      </c>
      <c r="B12" s="31"/>
      <c r="C12" s="320"/>
      <c r="D12" s="320"/>
      <c r="E12" s="320"/>
      <c r="F12" s="64" t="s">
        <v>40</v>
      </c>
      <c r="G12" s="65"/>
      <c r="H12" s="56"/>
    </row>
    <row r="13" spans="1:57" ht="28.5" customHeight="1" thickBot="1" x14ac:dyDescent="0.25">
      <c r="A13" s="66" t="s">
        <v>41</v>
      </c>
      <c r="B13" s="67"/>
      <c r="C13" s="67"/>
      <c r="D13" s="67"/>
      <c r="E13" s="68"/>
      <c r="F13" s="68"/>
      <c r="G13" s="69"/>
      <c r="H13" s="56"/>
    </row>
    <row r="14" spans="1:57" ht="17.25" customHeight="1" thickBot="1" x14ac:dyDescent="0.25">
      <c r="A14" s="70" t="s">
        <v>42</v>
      </c>
      <c r="B14" s="71"/>
      <c r="C14" s="72"/>
      <c r="D14" s="73" t="s">
        <v>43</v>
      </c>
      <c r="E14" s="74"/>
      <c r="F14" s="74"/>
      <c r="G14" s="72"/>
    </row>
    <row r="15" spans="1:57" ht="15.95" customHeight="1" x14ac:dyDescent="0.2">
      <c r="A15" s="75"/>
      <c r="B15" s="76" t="s">
        <v>44</v>
      </c>
      <c r="C15" s="77">
        <f>'SO 04.10_PPK_16_Močidla_Rek'!E20</f>
        <v>0</v>
      </c>
      <c r="D15" s="78" t="str">
        <f>'SO 04.10_PPK_16_Močidla_Rek'!A25</f>
        <v>Ztížené výrobní podmínky</v>
      </c>
      <c r="E15" s="79"/>
      <c r="F15" s="80"/>
      <c r="G15" s="77">
        <f>'SO 04.10_PPK_16_Močidla_Rek'!I25</f>
        <v>0</v>
      </c>
    </row>
    <row r="16" spans="1:57" ht="15.95" customHeight="1" x14ac:dyDescent="0.2">
      <c r="A16" s="75" t="s">
        <v>45</v>
      </c>
      <c r="B16" s="76" t="s">
        <v>46</v>
      </c>
      <c r="C16" s="77">
        <f>'SO 04.10_PPK_16_Močidla_Rek'!F20</f>
        <v>0</v>
      </c>
      <c r="D16" s="30" t="str">
        <f>'SO 04.10_PPK_16_Močidla_Rek'!A26</f>
        <v>Oborová přirážka</v>
      </c>
      <c r="E16" s="81"/>
      <c r="F16" s="82"/>
      <c r="G16" s="77">
        <f>'SO 04.10_PPK_16_Močidla_Rek'!I26</f>
        <v>0</v>
      </c>
    </row>
    <row r="17" spans="1:7" ht="15.95" customHeight="1" x14ac:dyDescent="0.2">
      <c r="A17" s="75" t="s">
        <v>47</v>
      </c>
      <c r="B17" s="76" t="s">
        <v>48</v>
      </c>
      <c r="C17" s="77">
        <f>'SO 04.10_PPK_16_Močidla_Rek'!H20</f>
        <v>0</v>
      </c>
      <c r="D17" s="30" t="str">
        <f>'SO 04.10_PPK_16_Močidla_Rek'!A27</f>
        <v>Přesun stavebních kapacit</v>
      </c>
      <c r="E17" s="81"/>
      <c r="F17" s="82"/>
      <c r="G17" s="77">
        <f>'SO 04.10_PPK_16_Močidla_Rek'!I27</f>
        <v>0</v>
      </c>
    </row>
    <row r="18" spans="1:7" ht="15.95" customHeight="1" x14ac:dyDescent="0.2">
      <c r="A18" s="83" t="s">
        <v>49</v>
      </c>
      <c r="B18" s="84" t="s">
        <v>50</v>
      </c>
      <c r="C18" s="77">
        <f>'SO 04.10_PPK_16_Močidla_Rek'!G20</f>
        <v>0</v>
      </c>
      <c r="D18" s="30" t="str">
        <f>'SO 04.10_PPK_16_Močidla_Rek'!A28</f>
        <v>Mimostaveništní doprava</v>
      </c>
      <c r="E18" s="81"/>
      <c r="F18" s="82"/>
      <c r="G18" s="77">
        <f>'SO 04.10_PPK_16_Močidla_Rek'!I28</f>
        <v>0</v>
      </c>
    </row>
    <row r="19" spans="1:7" ht="15.95" customHeight="1" x14ac:dyDescent="0.2">
      <c r="A19" s="85" t="s">
        <v>51</v>
      </c>
      <c r="B19" s="76"/>
      <c r="C19" s="77">
        <f>SUM(C15:C18)</f>
        <v>0</v>
      </c>
      <c r="D19" s="30" t="str">
        <f>'SO 04.10_PPK_16_Močidla_Rek'!A29</f>
        <v>Zařízení staveniště</v>
      </c>
      <c r="E19" s="81"/>
      <c r="F19" s="82"/>
      <c r="G19" s="77">
        <f>'SO 04.10_PPK_16_Močidla_Rek'!I29</f>
        <v>0</v>
      </c>
    </row>
    <row r="20" spans="1:7" ht="15.95" customHeight="1" x14ac:dyDescent="0.2">
      <c r="A20" s="85"/>
      <c r="B20" s="76"/>
      <c r="C20" s="77"/>
      <c r="D20" s="30" t="str">
        <f>'SO 04.10_PPK_16_Močidla_Rek'!A30</f>
        <v>Provoz investora</v>
      </c>
      <c r="E20" s="81"/>
      <c r="F20" s="82"/>
      <c r="G20" s="77">
        <f>'SO 04.10_PPK_16_Močidla_Rek'!I30</f>
        <v>0</v>
      </c>
    </row>
    <row r="21" spans="1:7" ht="15.95" customHeight="1" x14ac:dyDescent="0.2">
      <c r="A21" s="85" t="s">
        <v>24</v>
      </c>
      <c r="B21" s="76"/>
      <c r="C21" s="77">
        <f>'SO 04.10_PPK_16_Močidla_Rek'!I20</f>
        <v>0</v>
      </c>
      <c r="D21" s="30" t="str">
        <f>'SO 04.10_PPK_16_Močidla_Rek'!A31</f>
        <v>Kompletační činnost (IČD)</v>
      </c>
      <c r="E21" s="81"/>
      <c r="F21" s="82"/>
      <c r="G21" s="77">
        <f>'SO 04.10_PPK_16_Močidla_Rek'!I31</f>
        <v>0</v>
      </c>
    </row>
    <row r="22" spans="1:7" ht="15.95" customHeight="1" x14ac:dyDescent="0.2">
      <c r="A22" s="86" t="s">
        <v>52</v>
      </c>
      <c r="B22" s="56"/>
      <c r="C22" s="77">
        <f>C19+C21</f>
        <v>0</v>
      </c>
      <c r="D22" s="30" t="s">
        <v>53</v>
      </c>
      <c r="E22" s="81"/>
      <c r="F22" s="82"/>
      <c r="G22" s="77">
        <f>G23-SUM(G15:G21)</f>
        <v>0</v>
      </c>
    </row>
    <row r="23" spans="1:7" ht="15.95" customHeight="1" thickBot="1" x14ac:dyDescent="0.25">
      <c r="A23" s="316" t="s">
        <v>54</v>
      </c>
      <c r="B23" s="317"/>
      <c r="C23" s="87">
        <f>C22+G23</f>
        <v>0</v>
      </c>
      <c r="D23" s="88" t="s">
        <v>55</v>
      </c>
      <c r="E23" s="89"/>
      <c r="F23" s="90"/>
      <c r="G23" s="77">
        <f>'SO 04.10_PPK_16_Močidla_Rek'!H33</f>
        <v>0</v>
      </c>
    </row>
    <row r="24" spans="1:7" x14ac:dyDescent="0.2">
      <c r="A24" s="91" t="s">
        <v>56</v>
      </c>
      <c r="B24" s="92"/>
      <c r="C24" s="93"/>
      <c r="D24" s="92" t="s">
        <v>57</v>
      </c>
      <c r="E24" s="92"/>
      <c r="F24" s="94" t="s">
        <v>58</v>
      </c>
      <c r="G24" s="95"/>
    </row>
    <row r="25" spans="1:7" x14ac:dyDescent="0.2">
      <c r="A25" s="86" t="s">
        <v>59</v>
      </c>
      <c r="B25" s="56"/>
      <c r="C25" s="96"/>
      <c r="D25" s="56" t="s">
        <v>59</v>
      </c>
      <c r="F25" s="97" t="s">
        <v>59</v>
      </c>
      <c r="G25" s="98"/>
    </row>
    <row r="26" spans="1:7" ht="37.5" customHeight="1" x14ac:dyDescent="0.2">
      <c r="A26" s="86" t="s">
        <v>60</v>
      </c>
      <c r="B26" s="99"/>
      <c r="C26" s="96"/>
      <c r="D26" s="56" t="s">
        <v>60</v>
      </c>
      <c r="F26" s="97" t="s">
        <v>60</v>
      </c>
      <c r="G26" s="98"/>
    </row>
    <row r="27" spans="1:7" x14ac:dyDescent="0.2">
      <c r="A27" s="86"/>
      <c r="B27" s="100"/>
      <c r="C27" s="96"/>
      <c r="D27" s="56"/>
      <c r="F27" s="97"/>
      <c r="G27" s="98"/>
    </row>
    <row r="28" spans="1:7" x14ac:dyDescent="0.2">
      <c r="A28" s="86" t="s">
        <v>61</v>
      </c>
      <c r="B28" s="56"/>
      <c r="C28" s="96"/>
      <c r="D28" s="97" t="s">
        <v>62</v>
      </c>
      <c r="E28" s="96"/>
      <c r="F28" s="101" t="s">
        <v>62</v>
      </c>
      <c r="G28" s="98"/>
    </row>
    <row r="29" spans="1:7" ht="69" customHeight="1" x14ac:dyDescent="0.2">
      <c r="A29" s="86"/>
      <c r="B29" s="56"/>
      <c r="C29" s="102"/>
      <c r="D29" s="103"/>
      <c r="E29" s="102"/>
      <c r="F29" s="56"/>
      <c r="G29" s="98"/>
    </row>
    <row r="30" spans="1:7" x14ac:dyDescent="0.2">
      <c r="A30" s="104" t="s">
        <v>11</v>
      </c>
      <c r="B30" s="105"/>
      <c r="C30" s="106">
        <v>21</v>
      </c>
      <c r="D30" s="105" t="s">
        <v>63</v>
      </c>
      <c r="E30" s="107"/>
      <c r="F30" s="322">
        <f>C23-F32</f>
        <v>0</v>
      </c>
      <c r="G30" s="323"/>
    </row>
    <row r="31" spans="1:7" x14ac:dyDescent="0.2">
      <c r="A31" s="104" t="s">
        <v>64</v>
      </c>
      <c r="B31" s="105"/>
      <c r="C31" s="106">
        <f>C30</f>
        <v>21</v>
      </c>
      <c r="D31" s="105" t="s">
        <v>65</v>
      </c>
      <c r="E31" s="107"/>
      <c r="F31" s="322">
        <f>ROUND(PRODUCT(F30,C31/100),0)</f>
        <v>0</v>
      </c>
      <c r="G31" s="323"/>
    </row>
    <row r="32" spans="1:7" x14ac:dyDescent="0.2">
      <c r="A32" s="104" t="s">
        <v>11</v>
      </c>
      <c r="B32" s="105"/>
      <c r="C32" s="106">
        <v>0</v>
      </c>
      <c r="D32" s="105" t="s">
        <v>65</v>
      </c>
      <c r="E32" s="107"/>
      <c r="F32" s="322">
        <v>0</v>
      </c>
      <c r="G32" s="323"/>
    </row>
    <row r="33" spans="1:8" x14ac:dyDescent="0.2">
      <c r="A33" s="104" t="s">
        <v>64</v>
      </c>
      <c r="B33" s="108"/>
      <c r="C33" s="109">
        <f>C32</f>
        <v>0</v>
      </c>
      <c r="D33" s="105" t="s">
        <v>65</v>
      </c>
      <c r="E33" s="82"/>
      <c r="F33" s="322">
        <f>ROUND(PRODUCT(F32,C33/100),0)</f>
        <v>0</v>
      </c>
      <c r="G33" s="323"/>
    </row>
    <row r="34" spans="1:8" s="113" customFormat="1" ht="19.5" customHeight="1" thickBot="1" x14ac:dyDescent="0.3">
      <c r="A34" s="110" t="s">
        <v>66</v>
      </c>
      <c r="B34" s="111"/>
      <c r="C34" s="111"/>
      <c r="D34" s="111"/>
      <c r="E34" s="112"/>
      <c r="F34" s="324">
        <f>ROUND(SUM(F30:F33),0)</f>
        <v>0</v>
      </c>
      <c r="G34" s="325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26"/>
      <c r="C37" s="326"/>
      <c r="D37" s="326"/>
      <c r="E37" s="326"/>
      <c r="F37" s="326"/>
      <c r="G37" s="326"/>
      <c r="H37" s="1" t="s">
        <v>1</v>
      </c>
    </row>
    <row r="38" spans="1:8" ht="12.75" customHeight="1" x14ac:dyDescent="0.2">
      <c r="A38" s="114"/>
      <c r="B38" s="326"/>
      <c r="C38" s="326"/>
      <c r="D38" s="326"/>
      <c r="E38" s="326"/>
      <c r="F38" s="326"/>
      <c r="G38" s="326"/>
      <c r="H38" s="1" t="s">
        <v>1</v>
      </c>
    </row>
    <row r="39" spans="1:8" x14ac:dyDescent="0.2">
      <c r="A39" s="114"/>
      <c r="B39" s="326"/>
      <c r="C39" s="326"/>
      <c r="D39" s="326"/>
      <c r="E39" s="326"/>
      <c r="F39" s="326"/>
      <c r="G39" s="326"/>
      <c r="H39" s="1" t="s">
        <v>1</v>
      </c>
    </row>
    <row r="40" spans="1:8" x14ac:dyDescent="0.2">
      <c r="A40" s="114"/>
      <c r="B40" s="326"/>
      <c r="C40" s="326"/>
      <c r="D40" s="326"/>
      <c r="E40" s="326"/>
      <c r="F40" s="326"/>
      <c r="G40" s="326"/>
      <c r="H40" s="1" t="s">
        <v>1</v>
      </c>
    </row>
    <row r="41" spans="1:8" x14ac:dyDescent="0.2">
      <c r="A41" s="114"/>
      <c r="B41" s="326"/>
      <c r="C41" s="326"/>
      <c r="D41" s="326"/>
      <c r="E41" s="326"/>
      <c r="F41" s="326"/>
      <c r="G41" s="326"/>
      <c r="H41" s="1" t="s">
        <v>1</v>
      </c>
    </row>
    <row r="42" spans="1:8" x14ac:dyDescent="0.2">
      <c r="A42" s="114"/>
      <c r="B42" s="326"/>
      <c r="C42" s="326"/>
      <c r="D42" s="326"/>
      <c r="E42" s="326"/>
      <c r="F42" s="326"/>
      <c r="G42" s="326"/>
      <c r="H42" s="1" t="s">
        <v>1</v>
      </c>
    </row>
    <row r="43" spans="1:8" x14ac:dyDescent="0.2">
      <c r="A43" s="114"/>
      <c r="B43" s="326"/>
      <c r="C43" s="326"/>
      <c r="D43" s="326"/>
      <c r="E43" s="326"/>
      <c r="F43" s="326"/>
      <c r="G43" s="326"/>
      <c r="H43" s="1" t="s">
        <v>1</v>
      </c>
    </row>
    <row r="44" spans="1:8" ht="12.75" customHeight="1" x14ac:dyDescent="0.2">
      <c r="A44" s="114"/>
      <c r="B44" s="326"/>
      <c r="C44" s="326"/>
      <c r="D44" s="326"/>
      <c r="E44" s="326"/>
      <c r="F44" s="326"/>
      <c r="G44" s="326"/>
      <c r="H44" s="1" t="s">
        <v>1</v>
      </c>
    </row>
    <row r="45" spans="1:8" ht="12.75" customHeight="1" x14ac:dyDescent="0.2">
      <c r="A45" s="114"/>
      <c r="B45" s="326"/>
      <c r="C45" s="326"/>
      <c r="D45" s="326"/>
      <c r="E45" s="326"/>
      <c r="F45" s="326"/>
      <c r="G45" s="326"/>
      <c r="H45" s="1" t="s">
        <v>1</v>
      </c>
    </row>
    <row r="46" spans="1:8" x14ac:dyDescent="0.2">
      <c r="B46" s="321"/>
      <c r="C46" s="321"/>
      <c r="D46" s="321"/>
      <c r="E46" s="321"/>
      <c r="F46" s="321"/>
      <c r="G46" s="321"/>
    </row>
    <row r="47" spans="1:8" x14ac:dyDescent="0.2">
      <c r="B47" s="321"/>
      <c r="C47" s="321"/>
      <c r="D47" s="321"/>
      <c r="E47" s="321"/>
      <c r="F47" s="321"/>
      <c r="G47" s="321"/>
    </row>
    <row r="48" spans="1:8" x14ac:dyDescent="0.2">
      <c r="B48" s="321"/>
      <c r="C48" s="321"/>
      <c r="D48" s="321"/>
      <c r="E48" s="321"/>
      <c r="F48" s="321"/>
      <c r="G48" s="321"/>
    </row>
    <row r="49" spans="2:7" x14ac:dyDescent="0.2">
      <c r="B49" s="321"/>
      <c r="C49" s="321"/>
      <c r="D49" s="321"/>
      <c r="E49" s="321"/>
      <c r="F49" s="321"/>
      <c r="G49" s="321"/>
    </row>
    <row r="50" spans="2:7" x14ac:dyDescent="0.2">
      <c r="B50" s="321"/>
      <c r="C50" s="321"/>
      <c r="D50" s="321"/>
      <c r="E50" s="321"/>
      <c r="F50" s="321"/>
      <c r="G50" s="321"/>
    </row>
    <row r="51" spans="2:7" x14ac:dyDescent="0.2">
      <c r="B51" s="321"/>
      <c r="C51" s="321"/>
      <c r="D51" s="321"/>
      <c r="E51" s="321"/>
      <c r="F51" s="321"/>
      <c r="G51" s="32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BE84"/>
  <sheetViews>
    <sheetView workbookViewId="0">
      <selection activeCell="K37" sqref="K37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7" t="s">
        <v>2</v>
      </c>
      <c r="B1" s="328"/>
      <c r="C1" s="115" t="s">
        <v>99</v>
      </c>
      <c r="D1" s="116"/>
      <c r="E1" s="117"/>
      <c r="F1" s="116"/>
      <c r="G1" s="118" t="s">
        <v>68</v>
      </c>
      <c r="H1" s="119" t="s">
        <v>97</v>
      </c>
      <c r="I1" s="120"/>
    </row>
    <row r="2" spans="1:9" ht="13.5" thickBot="1" x14ac:dyDescent="0.25">
      <c r="A2" s="329" t="s">
        <v>69</v>
      </c>
      <c r="B2" s="330"/>
      <c r="C2" s="121" t="s">
        <v>347</v>
      </c>
      <c r="D2" s="122"/>
      <c r="E2" s="123"/>
      <c r="F2" s="122"/>
      <c r="G2" s="331" t="s">
        <v>340</v>
      </c>
      <c r="H2" s="332"/>
      <c r="I2" s="333"/>
    </row>
    <row r="3" spans="1:9" ht="13.5" thickTop="1" x14ac:dyDescent="0.2">
      <c r="F3" s="56"/>
    </row>
    <row r="4" spans="1:9" ht="19.5" customHeight="1" x14ac:dyDescent="0.25">
      <c r="A4" s="124" t="s">
        <v>70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/>
    <row r="6" spans="1:9" s="56" customFormat="1" ht="13.5" thickBot="1" x14ac:dyDescent="0.25">
      <c r="A6" s="127"/>
      <c r="B6" s="128" t="s">
        <v>71</v>
      </c>
      <c r="C6" s="128"/>
      <c r="D6" s="129"/>
      <c r="E6" s="130" t="s">
        <v>20</v>
      </c>
      <c r="F6" s="131" t="s">
        <v>21</v>
      </c>
      <c r="G6" s="131" t="s">
        <v>22</v>
      </c>
      <c r="H6" s="131" t="s">
        <v>23</v>
      </c>
      <c r="I6" s="132" t="s">
        <v>24</v>
      </c>
    </row>
    <row r="7" spans="1:9" s="56" customFormat="1" x14ac:dyDescent="0.2">
      <c r="A7" s="223" t="str">
        <f>'SO 04.10_PPK_16_Močidla_Pol'!B7</f>
        <v>1</v>
      </c>
      <c r="B7" s="21" t="str">
        <f>'SO 04.10_PPK_16_Močidla_Pol'!C7</f>
        <v>Zemní práce</v>
      </c>
      <c r="D7" s="133"/>
      <c r="E7" s="224">
        <f>'SO 04.10_PPK_16_Močidla_Pol'!AZ37</f>
        <v>0</v>
      </c>
      <c r="F7" s="225">
        <f>'SO 04.10_PPK_16_Močidla_Pol'!BA37</f>
        <v>0</v>
      </c>
      <c r="G7" s="225">
        <f>'SO 04.10_PPK_16_Močidla_Pol'!BB37</f>
        <v>0</v>
      </c>
      <c r="H7" s="225">
        <f>'SO 04.10_PPK_16_Močidla_Pol'!BC37</f>
        <v>0</v>
      </c>
      <c r="I7" s="226">
        <f>'SO 04.10_PPK_16_Močidla_Pol'!BD37</f>
        <v>0</v>
      </c>
    </row>
    <row r="8" spans="1:9" s="56" customFormat="1" x14ac:dyDescent="0.2">
      <c r="A8" s="223" t="str">
        <f>'SO 04.10_PPK_16_Močidla_Pol'!B38</f>
        <v>11</v>
      </c>
      <c r="B8" s="21" t="str">
        <f>'SO 04.10_PPK_16_Močidla_Pol'!C38</f>
        <v>Přípravné a přidružené práce</v>
      </c>
      <c r="D8" s="133"/>
      <c r="E8" s="224">
        <f>'SO 04.10_PPK_16_Močidla_Pol'!AZ44</f>
        <v>0</v>
      </c>
      <c r="F8" s="225">
        <f>'SO 04.10_PPK_16_Močidla_Pol'!BA44</f>
        <v>0</v>
      </c>
      <c r="G8" s="225">
        <f>'SO 04.10_PPK_16_Močidla_Pol'!BB44</f>
        <v>0</v>
      </c>
      <c r="H8" s="225">
        <f>'SO 04.10_PPK_16_Močidla_Pol'!BC44</f>
        <v>0</v>
      </c>
      <c r="I8" s="226">
        <f>'SO 04.10_PPK_16_Močidla_Pol'!BD44</f>
        <v>0</v>
      </c>
    </row>
    <row r="9" spans="1:9" s="56" customFormat="1" x14ac:dyDescent="0.2">
      <c r="A9" s="223" t="str">
        <f>'SO 04.10_PPK_16_Močidla_Pol'!B45</f>
        <v>18</v>
      </c>
      <c r="B9" s="21" t="str">
        <f>'SO 04.10_PPK_16_Močidla_Pol'!C45</f>
        <v>Povrchové úpravy terénu</v>
      </c>
      <c r="D9" s="133"/>
      <c r="E9" s="224">
        <f>'SO 04.10_PPK_16_Močidla_Pol'!AZ50</f>
        <v>0</v>
      </c>
      <c r="F9" s="225">
        <f>'SO 04.10_PPK_16_Močidla_Pol'!BA50</f>
        <v>0</v>
      </c>
      <c r="G9" s="225">
        <f>'SO 04.10_PPK_16_Močidla_Pol'!BB50</f>
        <v>0</v>
      </c>
      <c r="H9" s="225">
        <f>'SO 04.10_PPK_16_Močidla_Pol'!BC50</f>
        <v>0</v>
      </c>
      <c r="I9" s="226">
        <f>'SO 04.10_PPK_16_Močidla_Pol'!BD50</f>
        <v>0</v>
      </c>
    </row>
    <row r="10" spans="1:9" s="56" customFormat="1" x14ac:dyDescent="0.2">
      <c r="A10" s="223" t="str">
        <f>'SO 04.10_PPK_16_Močidla_Pol'!B51</f>
        <v>21</v>
      </c>
      <c r="B10" s="21" t="str">
        <f>'SO 04.10_PPK_16_Močidla_Pol'!C51</f>
        <v>Úprava podloží a základ.spáry</v>
      </c>
      <c r="D10" s="133"/>
      <c r="E10" s="224">
        <f>'SO 04.10_PPK_16_Močidla_Pol'!AZ54</f>
        <v>0</v>
      </c>
      <c r="F10" s="225">
        <f>'SO 04.10_PPK_16_Močidla_Pol'!BA54</f>
        <v>0</v>
      </c>
      <c r="G10" s="225">
        <f>'SO 04.10_PPK_16_Močidla_Pol'!BB54</f>
        <v>0</v>
      </c>
      <c r="H10" s="225">
        <f>'SO 04.10_PPK_16_Močidla_Pol'!BC54</f>
        <v>0</v>
      </c>
      <c r="I10" s="226">
        <f>'SO 04.10_PPK_16_Močidla_Pol'!BD54</f>
        <v>0</v>
      </c>
    </row>
    <row r="11" spans="1:9" s="56" customFormat="1" x14ac:dyDescent="0.2">
      <c r="A11" s="223" t="str">
        <f>'SO 04.10_PPK_16_Močidla_Pol'!B55</f>
        <v>27</v>
      </c>
      <c r="B11" s="21" t="str">
        <f>'SO 04.10_PPK_16_Močidla_Pol'!C55</f>
        <v>Základy</v>
      </c>
      <c r="D11" s="133"/>
      <c r="E11" s="224">
        <f>'SO 04.10_PPK_16_Močidla_Pol'!AZ65</f>
        <v>0</v>
      </c>
      <c r="F11" s="225">
        <f>'SO 04.10_PPK_16_Močidla_Pol'!BA65</f>
        <v>0</v>
      </c>
      <c r="G11" s="225">
        <f>'SO 04.10_PPK_16_Močidla_Pol'!BB65</f>
        <v>0</v>
      </c>
      <c r="H11" s="225">
        <f>'SO 04.10_PPK_16_Močidla_Pol'!BC65</f>
        <v>0</v>
      </c>
      <c r="I11" s="226">
        <f>'SO 04.10_PPK_16_Močidla_Pol'!BD65</f>
        <v>0</v>
      </c>
    </row>
    <row r="12" spans="1:9" s="56" customFormat="1" x14ac:dyDescent="0.2">
      <c r="A12" s="223" t="str">
        <f>'SO 04.10_PPK_16_Močidla_Pol'!B66</f>
        <v>56</v>
      </c>
      <c r="B12" s="21" t="str">
        <f>'SO 04.10_PPK_16_Močidla_Pol'!C66</f>
        <v>Podkladní vrstvy komunikací a zpevněných ploch</v>
      </c>
      <c r="D12" s="133"/>
      <c r="E12" s="224">
        <f>'SO 04.10_PPK_16_Močidla_Pol'!AZ68</f>
        <v>0</v>
      </c>
      <c r="F12" s="225">
        <f>'SO 04.10_PPK_16_Močidla_Pol'!BA68</f>
        <v>0</v>
      </c>
      <c r="G12" s="225">
        <f>'SO 04.10_PPK_16_Močidla_Pol'!BB68</f>
        <v>0</v>
      </c>
      <c r="H12" s="225">
        <f>'SO 04.10_PPK_16_Močidla_Pol'!BC68</f>
        <v>0</v>
      </c>
      <c r="I12" s="226">
        <f>'SO 04.10_PPK_16_Močidla_Pol'!BD68</f>
        <v>0</v>
      </c>
    </row>
    <row r="13" spans="1:9" s="56" customFormat="1" x14ac:dyDescent="0.2">
      <c r="A13" s="223" t="str">
        <f>'SO 04.10_PPK_16_Močidla_Pol'!B69</f>
        <v>59</v>
      </c>
      <c r="B13" s="21" t="str">
        <f>'SO 04.10_PPK_16_Močidla_Pol'!C69</f>
        <v>Dlažby a předlažby komunikací</v>
      </c>
      <c r="D13" s="133"/>
      <c r="E13" s="224">
        <f>'SO 04.10_PPK_16_Močidla_Pol'!AZ75</f>
        <v>0</v>
      </c>
      <c r="F13" s="225">
        <f>'SO 04.10_PPK_16_Močidla_Pol'!BA75</f>
        <v>0</v>
      </c>
      <c r="G13" s="225">
        <f>'SO 04.10_PPK_16_Močidla_Pol'!BB75</f>
        <v>0</v>
      </c>
      <c r="H13" s="225">
        <f>'SO 04.10_PPK_16_Močidla_Pol'!BC75</f>
        <v>0</v>
      </c>
      <c r="I13" s="226">
        <f>'SO 04.10_PPK_16_Močidla_Pol'!BD75</f>
        <v>0</v>
      </c>
    </row>
    <row r="14" spans="1:9" s="56" customFormat="1" x14ac:dyDescent="0.2">
      <c r="A14" s="223" t="str">
        <f>'SO 04.10_PPK_16_Močidla_Pol'!B76</f>
        <v>63</v>
      </c>
      <c r="B14" s="21" t="str">
        <f>'SO 04.10_PPK_16_Močidla_Pol'!C76</f>
        <v>Podlahy a podlahové konstrukce</v>
      </c>
      <c r="D14" s="133"/>
      <c r="E14" s="224">
        <f>'SO 04.10_PPK_16_Močidla_Pol'!AZ84</f>
        <v>0</v>
      </c>
      <c r="F14" s="225">
        <f>'SO 04.10_PPK_16_Močidla_Pol'!BA84</f>
        <v>0</v>
      </c>
      <c r="G14" s="225">
        <f>'SO 04.10_PPK_16_Močidla_Pol'!BB84</f>
        <v>0</v>
      </c>
      <c r="H14" s="225">
        <f>'SO 04.10_PPK_16_Močidla_Pol'!BC84</f>
        <v>0</v>
      </c>
      <c r="I14" s="226">
        <f>'SO 04.10_PPK_16_Močidla_Pol'!BD84</f>
        <v>0</v>
      </c>
    </row>
    <row r="15" spans="1:9" s="56" customFormat="1" x14ac:dyDescent="0.2">
      <c r="A15" s="223" t="str">
        <f>'SO 04.10_PPK_16_Močidla_Pol'!B85</f>
        <v>91</v>
      </c>
      <c r="B15" s="21" t="str">
        <f>'SO 04.10_PPK_16_Močidla_Pol'!C85</f>
        <v>Doplňující práce na komunikaci</v>
      </c>
      <c r="D15" s="133"/>
      <c r="E15" s="224">
        <f>'SO 04.10_PPK_16_Močidla_Pol'!AZ92</f>
        <v>0</v>
      </c>
      <c r="F15" s="225">
        <f>'SO 04.10_PPK_16_Močidla_Pol'!BA92</f>
        <v>0</v>
      </c>
      <c r="G15" s="225">
        <f>'SO 04.10_PPK_16_Močidla_Pol'!BB92</f>
        <v>0</v>
      </c>
      <c r="H15" s="225">
        <f>'SO 04.10_PPK_16_Močidla_Pol'!BC92</f>
        <v>0</v>
      </c>
      <c r="I15" s="226">
        <f>'SO 04.10_PPK_16_Močidla_Pol'!BD92</f>
        <v>0</v>
      </c>
    </row>
    <row r="16" spans="1:9" s="56" customFormat="1" x14ac:dyDescent="0.2">
      <c r="A16" s="223" t="str">
        <f>'SO 04.10_PPK_16_Močidla_Pol'!B93</f>
        <v>94</v>
      </c>
      <c r="B16" s="21" t="str">
        <f>'SO 04.10_PPK_16_Močidla_Pol'!C93</f>
        <v>Lešení a stavební výtahy</v>
      </c>
      <c r="D16" s="133"/>
      <c r="E16" s="224">
        <f>'SO 04.10_PPK_16_Močidla_Pol'!AZ96</f>
        <v>0</v>
      </c>
      <c r="F16" s="225">
        <f>'SO 04.10_PPK_16_Močidla_Pol'!BA96</f>
        <v>0</v>
      </c>
      <c r="G16" s="225">
        <f>'SO 04.10_PPK_16_Močidla_Pol'!BB96</f>
        <v>0</v>
      </c>
      <c r="H16" s="225">
        <f>'SO 04.10_PPK_16_Močidla_Pol'!BC96</f>
        <v>0</v>
      </c>
      <c r="I16" s="226">
        <f>'SO 04.10_PPK_16_Močidla_Pol'!BD96</f>
        <v>0</v>
      </c>
    </row>
    <row r="17" spans="1:57" s="56" customFormat="1" x14ac:dyDescent="0.2">
      <c r="A17" s="223" t="str">
        <f>'SO 04.10_PPK_16_Močidla_Pol'!B97</f>
        <v>99</v>
      </c>
      <c r="B17" s="21" t="str">
        <f>'SO 04.10_PPK_16_Močidla_Pol'!C97</f>
        <v>Staveništní přesun hmot</v>
      </c>
      <c r="D17" s="133"/>
      <c r="E17" s="224">
        <f>'SO 04.10_PPK_16_Močidla_Pol'!AZ99</f>
        <v>0</v>
      </c>
      <c r="F17" s="225">
        <f>'SO 04.10_PPK_16_Močidla_Pol'!BA99</f>
        <v>0</v>
      </c>
      <c r="G17" s="225">
        <f>'SO 04.10_PPK_16_Močidla_Pol'!BB99</f>
        <v>0</v>
      </c>
      <c r="H17" s="225">
        <f>'SO 04.10_PPK_16_Močidla_Pol'!BC99</f>
        <v>0</v>
      </c>
      <c r="I17" s="226">
        <f>'SO 04.10_PPK_16_Močidla_Pol'!BD99</f>
        <v>0</v>
      </c>
    </row>
    <row r="18" spans="1:57" s="56" customFormat="1" x14ac:dyDescent="0.2">
      <c r="A18" s="223" t="str">
        <f>'SO 04.10_PPK_16_Močidla_Pol'!B100</f>
        <v>792</v>
      </c>
      <c r="B18" s="21" t="str">
        <f>'SO 04.10_PPK_16_Močidla_Pol'!C100</f>
        <v>Mobiliář</v>
      </c>
      <c r="D18" s="133"/>
      <c r="E18" s="224">
        <f>'SO 04.10_PPK_16_Močidla_Pol'!AZ103</f>
        <v>0</v>
      </c>
      <c r="F18" s="225">
        <f>'SO 04.10_PPK_16_Močidla_Pol'!BA103</f>
        <v>0</v>
      </c>
      <c r="G18" s="225">
        <f>'SO 04.10_PPK_16_Močidla_Pol'!BB103</f>
        <v>0</v>
      </c>
      <c r="H18" s="225">
        <f>'SO 04.10_PPK_16_Močidla_Pol'!BC103</f>
        <v>0</v>
      </c>
      <c r="I18" s="226">
        <f>'SO 04.10_PPK_16_Močidla_Pol'!BD103</f>
        <v>0</v>
      </c>
    </row>
    <row r="19" spans="1:57" s="56" customFormat="1" ht="13.5" thickBot="1" x14ac:dyDescent="0.25">
      <c r="A19" s="223" t="str">
        <f>'SO 04.10_PPK_16_Močidla_Pol'!B104</f>
        <v>D96</v>
      </c>
      <c r="B19" s="21" t="str">
        <f>'SO 04.10_PPK_16_Močidla_Pol'!C104</f>
        <v>Přesuny suti a vybouraných hmot</v>
      </c>
      <c r="D19" s="133"/>
      <c r="E19" s="224">
        <f>'SO 04.10_PPK_16_Močidla_Pol'!AZ107</f>
        <v>0</v>
      </c>
      <c r="F19" s="225">
        <f>'SO 04.10_PPK_16_Močidla_Pol'!BA107</f>
        <v>0</v>
      </c>
      <c r="G19" s="225">
        <f>'SO 04.10_PPK_16_Močidla_Pol'!BB107</f>
        <v>0</v>
      </c>
      <c r="H19" s="225">
        <f>'SO 04.10_PPK_16_Močidla_Pol'!BC107</f>
        <v>0</v>
      </c>
      <c r="I19" s="226">
        <f>'SO 04.10_PPK_16_Močidla_Pol'!BD107</f>
        <v>0</v>
      </c>
    </row>
    <row r="20" spans="1:57" s="14" customFormat="1" ht="13.5" thickBot="1" x14ac:dyDescent="0.25">
      <c r="A20" s="134"/>
      <c r="B20" s="135" t="s">
        <v>72</v>
      </c>
      <c r="C20" s="135"/>
      <c r="D20" s="136"/>
      <c r="E20" s="137">
        <f>SUM(E7:E19)</f>
        <v>0</v>
      </c>
      <c r="F20" s="138">
        <f>SUM(F7:F19)</f>
        <v>0</v>
      </c>
      <c r="G20" s="138">
        <f>SUM(G7:G19)</f>
        <v>0</v>
      </c>
      <c r="H20" s="138">
        <f>SUM(H7:H19)</f>
        <v>0</v>
      </c>
      <c r="I20" s="139">
        <f>SUM(I7:I19)</f>
        <v>0</v>
      </c>
    </row>
    <row r="21" spans="1:57" x14ac:dyDescent="0.2">
      <c r="A21" s="56"/>
      <c r="B21" s="56"/>
      <c r="C21" s="56"/>
      <c r="D21" s="56"/>
      <c r="E21" s="56"/>
      <c r="F21" s="56"/>
      <c r="G21" s="56"/>
      <c r="H21" s="56"/>
      <c r="I21" s="56"/>
    </row>
    <row r="22" spans="1:57" ht="19.5" customHeight="1" x14ac:dyDescent="0.25">
      <c r="A22" s="125" t="s">
        <v>73</v>
      </c>
      <c r="B22" s="125"/>
      <c r="C22" s="125"/>
      <c r="D22" s="125"/>
      <c r="E22" s="125"/>
      <c r="F22" s="125"/>
      <c r="G22" s="140"/>
      <c r="H22" s="125"/>
      <c r="I22" s="125"/>
      <c r="BA22" s="62"/>
      <c r="BB22" s="62"/>
      <c r="BC22" s="62"/>
      <c r="BD22" s="62"/>
      <c r="BE22" s="62"/>
    </row>
    <row r="23" spans="1:57" ht="13.5" thickBot="1" x14ac:dyDescent="0.25"/>
    <row r="24" spans="1:57" x14ac:dyDescent="0.2">
      <c r="A24" s="91" t="s">
        <v>74</v>
      </c>
      <c r="B24" s="92"/>
      <c r="C24" s="92"/>
      <c r="D24" s="141"/>
      <c r="E24" s="142" t="s">
        <v>75</v>
      </c>
      <c r="F24" s="143" t="s">
        <v>12</v>
      </c>
      <c r="G24" s="144" t="s">
        <v>76</v>
      </c>
      <c r="H24" s="145"/>
      <c r="I24" s="146" t="s">
        <v>75</v>
      </c>
    </row>
    <row r="25" spans="1:57" x14ac:dyDescent="0.2">
      <c r="A25" s="85" t="s">
        <v>135</v>
      </c>
      <c r="B25" s="76"/>
      <c r="C25" s="76"/>
      <c r="D25" s="147"/>
      <c r="E25" s="148"/>
      <c r="F25" s="149"/>
      <c r="G25" s="150">
        <v>0</v>
      </c>
      <c r="H25" s="151"/>
      <c r="I25" s="152">
        <f t="shared" ref="I25:I32" si="0">E25+F25*G25/100</f>
        <v>0</v>
      </c>
      <c r="BA25" s="1">
        <v>0</v>
      </c>
    </row>
    <row r="26" spans="1:57" x14ac:dyDescent="0.2">
      <c r="A26" s="85" t="s">
        <v>136</v>
      </c>
      <c r="B26" s="76"/>
      <c r="C26" s="76"/>
      <c r="D26" s="147"/>
      <c r="E26" s="148"/>
      <c r="F26" s="149"/>
      <c r="G26" s="150">
        <v>0</v>
      </c>
      <c r="H26" s="151"/>
      <c r="I26" s="152">
        <f t="shared" si="0"/>
        <v>0</v>
      </c>
      <c r="BA26" s="1">
        <v>0</v>
      </c>
    </row>
    <row r="27" spans="1:57" x14ac:dyDescent="0.2">
      <c r="A27" s="85" t="s">
        <v>137</v>
      </c>
      <c r="B27" s="76"/>
      <c r="C27" s="76"/>
      <c r="D27" s="147"/>
      <c r="E27" s="148"/>
      <c r="F27" s="149"/>
      <c r="G27" s="150">
        <v>0</v>
      </c>
      <c r="H27" s="151"/>
      <c r="I27" s="152">
        <f t="shared" si="0"/>
        <v>0</v>
      </c>
      <c r="BA27" s="1">
        <v>0</v>
      </c>
    </row>
    <row r="28" spans="1:57" x14ac:dyDescent="0.2">
      <c r="A28" s="85" t="s">
        <v>138</v>
      </c>
      <c r="B28" s="76"/>
      <c r="C28" s="76"/>
      <c r="D28" s="147"/>
      <c r="E28" s="148"/>
      <c r="F28" s="149"/>
      <c r="G28" s="150">
        <v>0</v>
      </c>
      <c r="H28" s="151"/>
      <c r="I28" s="152">
        <f t="shared" si="0"/>
        <v>0</v>
      </c>
      <c r="BA28" s="1">
        <v>0</v>
      </c>
    </row>
    <row r="29" spans="1:57" x14ac:dyDescent="0.2">
      <c r="A29" s="85" t="s">
        <v>139</v>
      </c>
      <c r="B29" s="76"/>
      <c r="C29" s="76"/>
      <c r="D29" s="147"/>
      <c r="E29" s="148"/>
      <c r="F29" s="149"/>
      <c r="G29" s="150">
        <v>0</v>
      </c>
      <c r="H29" s="151"/>
      <c r="I29" s="152">
        <f t="shared" si="0"/>
        <v>0</v>
      </c>
      <c r="BA29" s="1">
        <v>1</v>
      </c>
    </row>
    <row r="30" spans="1:57" x14ac:dyDescent="0.2">
      <c r="A30" s="85" t="s">
        <v>140</v>
      </c>
      <c r="B30" s="76"/>
      <c r="C30" s="76"/>
      <c r="D30" s="147"/>
      <c r="E30" s="148"/>
      <c r="F30" s="149"/>
      <c r="G30" s="150">
        <v>0</v>
      </c>
      <c r="H30" s="151"/>
      <c r="I30" s="152">
        <f t="shared" si="0"/>
        <v>0</v>
      </c>
      <c r="BA30" s="1">
        <v>1</v>
      </c>
    </row>
    <row r="31" spans="1:57" x14ac:dyDescent="0.2">
      <c r="A31" s="85" t="s">
        <v>141</v>
      </c>
      <c r="B31" s="76"/>
      <c r="C31" s="76"/>
      <c r="D31" s="147"/>
      <c r="E31" s="148"/>
      <c r="F31" s="149"/>
      <c r="G31" s="150">
        <v>0</v>
      </c>
      <c r="H31" s="151"/>
      <c r="I31" s="152">
        <f t="shared" si="0"/>
        <v>0</v>
      </c>
      <c r="BA31" s="1">
        <v>2</v>
      </c>
    </row>
    <row r="32" spans="1:57" x14ac:dyDescent="0.2">
      <c r="A32" s="85" t="s">
        <v>142</v>
      </c>
      <c r="B32" s="76"/>
      <c r="C32" s="76"/>
      <c r="D32" s="147"/>
      <c r="E32" s="148"/>
      <c r="F32" s="149"/>
      <c r="G32" s="150">
        <v>0</v>
      </c>
      <c r="H32" s="151"/>
      <c r="I32" s="152">
        <f t="shared" si="0"/>
        <v>0</v>
      </c>
      <c r="BA32" s="1">
        <v>2</v>
      </c>
    </row>
    <row r="33" spans="1:9" ht="13.5" thickBot="1" x14ac:dyDescent="0.25">
      <c r="A33" s="153"/>
      <c r="B33" s="154" t="s">
        <v>77</v>
      </c>
      <c r="C33" s="155"/>
      <c r="D33" s="156"/>
      <c r="E33" s="157"/>
      <c r="F33" s="158"/>
      <c r="G33" s="158"/>
      <c r="H33" s="334">
        <f>SUM(I25:I32)</f>
        <v>0</v>
      </c>
      <c r="I33" s="335"/>
    </row>
    <row r="35" spans="1:9" x14ac:dyDescent="0.2">
      <c r="B35" s="14"/>
      <c r="F35" s="159"/>
      <c r="G35" s="160"/>
      <c r="H35" s="160"/>
      <c r="I35" s="20"/>
    </row>
    <row r="36" spans="1:9" x14ac:dyDescent="0.2">
      <c r="F36" s="159"/>
      <c r="G36" s="160"/>
      <c r="H36" s="160"/>
      <c r="I36" s="20"/>
    </row>
    <row r="37" spans="1:9" x14ac:dyDescent="0.2">
      <c r="F37" s="159"/>
      <c r="G37" s="160"/>
      <c r="H37" s="160"/>
      <c r="I37" s="20"/>
    </row>
    <row r="38" spans="1:9" x14ac:dyDescent="0.2">
      <c r="F38" s="159"/>
      <c r="G38" s="160"/>
      <c r="H38" s="160"/>
      <c r="I38" s="20"/>
    </row>
    <row r="39" spans="1:9" x14ac:dyDescent="0.2">
      <c r="F39" s="159"/>
      <c r="G39" s="160"/>
      <c r="H39" s="160"/>
      <c r="I39" s="20"/>
    </row>
    <row r="40" spans="1:9" x14ac:dyDescent="0.2">
      <c r="F40" s="159"/>
      <c r="G40" s="160"/>
      <c r="H40" s="160"/>
      <c r="I40" s="20"/>
    </row>
    <row r="41" spans="1:9" x14ac:dyDescent="0.2">
      <c r="F41" s="159"/>
      <c r="G41" s="160"/>
      <c r="H41" s="160"/>
      <c r="I41" s="20"/>
    </row>
    <row r="42" spans="1:9" x14ac:dyDescent="0.2">
      <c r="F42" s="159"/>
      <c r="G42" s="160"/>
      <c r="H42" s="160"/>
      <c r="I42" s="20"/>
    </row>
    <row r="43" spans="1:9" x14ac:dyDescent="0.2">
      <c r="F43" s="159"/>
      <c r="G43" s="160"/>
      <c r="H43" s="160"/>
      <c r="I43" s="20"/>
    </row>
    <row r="44" spans="1:9" x14ac:dyDescent="0.2">
      <c r="F44" s="159"/>
      <c r="G44" s="160"/>
      <c r="H44" s="160"/>
      <c r="I44" s="20"/>
    </row>
    <row r="45" spans="1:9" x14ac:dyDescent="0.2">
      <c r="F45" s="159"/>
      <c r="G45" s="160"/>
      <c r="H45" s="160"/>
      <c r="I45" s="20"/>
    </row>
    <row r="46" spans="1:9" x14ac:dyDescent="0.2">
      <c r="F46" s="159"/>
      <c r="G46" s="160"/>
      <c r="H46" s="160"/>
      <c r="I46" s="20"/>
    </row>
    <row r="47" spans="1:9" x14ac:dyDescent="0.2">
      <c r="F47" s="159"/>
      <c r="G47" s="160"/>
      <c r="H47" s="160"/>
      <c r="I47" s="20"/>
    </row>
    <row r="48" spans="1:9" x14ac:dyDescent="0.2">
      <c r="F48" s="159"/>
      <c r="G48" s="160"/>
      <c r="H48" s="160"/>
      <c r="I48" s="20"/>
    </row>
    <row r="49" spans="6:9" x14ac:dyDescent="0.2">
      <c r="F49" s="159"/>
      <c r="G49" s="160"/>
      <c r="H49" s="160"/>
      <c r="I49" s="20"/>
    </row>
    <row r="50" spans="6:9" x14ac:dyDescent="0.2">
      <c r="F50" s="159"/>
      <c r="G50" s="160"/>
      <c r="H50" s="160"/>
      <c r="I50" s="20"/>
    </row>
    <row r="51" spans="6:9" x14ac:dyDescent="0.2">
      <c r="F51" s="159"/>
      <c r="G51" s="160"/>
      <c r="H51" s="160"/>
      <c r="I51" s="20"/>
    </row>
    <row r="52" spans="6:9" x14ac:dyDescent="0.2">
      <c r="F52" s="159"/>
      <c r="G52" s="160"/>
      <c r="H52" s="160"/>
      <c r="I52" s="20"/>
    </row>
    <row r="53" spans="6:9" x14ac:dyDescent="0.2">
      <c r="F53" s="159"/>
      <c r="G53" s="160"/>
      <c r="H53" s="160"/>
      <c r="I53" s="20"/>
    </row>
    <row r="54" spans="6:9" x14ac:dyDescent="0.2">
      <c r="F54" s="159"/>
      <c r="G54" s="160"/>
      <c r="H54" s="160"/>
      <c r="I54" s="20"/>
    </row>
    <row r="55" spans="6:9" x14ac:dyDescent="0.2">
      <c r="F55" s="159"/>
      <c r="G55" s="160"/>
      <c r="H55" s="160"/>
      <c r="I55" s="20"/>
    </row>
    <row r="56" spans="6:9" x14ac:dyDescent="0.2">
      <c r="F56" s="159"/>
      <c r="G56" s="160"/>
      <c r="H56" s="160"/>
      <c r="I56" s="20"/>
    </row>
    <row r="57" spans="6:9" x14ac:dyDescent="0.2">
      <c r="F57" s="159"/>
      <c r="G57" s="160"/>
      <c r="H57" s="160"/>
      <c r="I57" s="20"/>
    </row>
    <row r="58" spans="6:9" x14ac:dyDescent="0.2">
      <c r="F58" s="159"/>
      <c r="G58" s="160"/>
      <c r="H58" s="160"/>
      <c r="I58" s="20"/>
    </row>
    <row r="59" spans="6:9" x14ac:dyDescent="0.2">
      <c r="F59" s="159"/>
      <c r="G59" s="160"/>
      <c r="H59" s="160"/>
      <c r="I59" s="20"/>
    </row>
    <row r="60" spans="6:9" x14ac:dyDescent="0.2">
      <c r="F60" s="159"/>
      <c r="G60" s="160"/>
      <c r="H60" s="160"/>
      <c r="I60" s="20"/>
    </row>
    <row r="61" spans="6:9" x14ac:dyDescent="0.2">
      <c r="F61" s="159"/>
      <c r="G61" s="160"/>
      <c r="H61" s="160"/>
      <c r="I61" s="20"/>
    </row>
    <row r="62" spans="6:9" x14ac:dyDescent="0.2">
      <c r="F62" s="159"/>
      <c r="G62" s="160"/>
      <c r="H62" s="160"/>
      <c r="I62" s="20"/>
    </row>
    <row r="63" spans="6:9" x14ac:dyDescent="0.2">
      <c r="F63" s="159"/>
      <c r="G63" s="160"/>
      <c r="H63" s="160"/>
      <c r="I63" s="20"/>
    </row>
    <row r="64" spans="6:9" x14ac:dyDescent="0.2">
      <c r="F64" s="159"/>
      <c r="G64" s="160"/>
      <c r="H64" s="160"/>
      <c r="I64" s="20"/>
    </row>
    <row r="65" spans="6:9" x14ac:dyDescent="0.2">
      <c r="F65" s="159"/>
      <c r="G65" s="160"/>
      <c r="H65" s="160"/>
      <c r="I65" s="20"/>
    </row>
    <row r="66" spans="6:9" x14ac:dyDescent="0.2">
      <c r="F66" s="159"/>
      <c r="G66" s="160"/>
      <c r="H66" s="160"/>
      <c r="I66" s="20"/>
    </row>
    <row r="67" spans="6:9" x14ac:dyDescent="0.2">
      <c r="F67" s="159"/>
      <c r="G67" s="160"/>
      <c r="H67" s="160"/>
      <c r="I67" s="20"/>
    </row>
    <row r="68" spans="6:9" x14ac:dyDescent="0.2">
      <c r="F68" s="159"/>
      <c r="G68" s="160"/>
      <c r="H68" s="160"/>
      <c r="I68" s="20"/>
    </row>
    <row r="69" spans="6:9" x14ac:dyDescent="0.2">
      <c r="F69" s="159"/>
      <c r="G69" s="160"/>
      <c r="H69" s="160"/>
      <c r="I69" s="20"/>
    </row>
    <row r="70" spans="6:9" x14ac:dyDescent="0.2">
      <c r="F70" s="159"/>
      <c r="G70" s="160"/>
      <c r="H70" s="160"/>
      <c r="I70" s="20"/>
    </row>
    <row r="71" spans="6:9" x14ac:dyDescent="0.2">
      <c r="F71" s="159"/>
      <c r="G71" s="160"/>
      <c r="H71" s="160"/>
      <c r="I71" s="20"/>
    </row>
    <row r="72" spans="6:9" x14ac:dyDescent="0.2">
      <c r="F72" s="159"/>
      <c r="G72" s="160"/>
      <c r="H72" s="160"/>
      <c r="I72" s="20"/>
    </row>
    <row r="73" spans="6:9" x14ac:dyDescent="0.2">
      <c r="F73" s="159"/>
      <c r="G73" s="160"/>
      <c r="H73" s="160"/>
      <c r="I73" s="20"/>
    </row>
    <row r="74" spans="6:9" x14ac:dyDescent="0.2">
      <c r="F74" s="159"/>
      <c r="G74" s="160"/>
      <c r="H74" s="160"/>
      <c r="I74" s="20"/>
    </row>
    <row r="75" spans="6:9" x14ac:dyDescent="0.2">
      <c r="F75" s="159"/>
      <c r="G75" s="160"/>
      <c r="H75" s="160"/>
      <c r="I75" s="20"/>
    </row>
    <row r="76" spans="6:9" x14ac:dyDescent="0.2">
      <c r="F76" s="159"/>
      <c r="G76" s="160"/>
      <c r="H76" s="160"/>
      <c r="I76" s="20"/>
    </row>
    <row r="77" spans="6:9" x14ac:dyDescent="0.2">
      <c r="F77" s="159"/>
      <c r="G77" s="160"/>
      <c r="H77" s="160"/>
      <c r="I77" s="20"/>
    </row>
    <row r="78" spans="6:9" x14ac:dyDescent="0.2">
      <c r="F78" s="159"/>
      <c r="G78" s="160"/>
      <c r="H78" s="160"/>
      <c r="I78" s="20"/>
    </row>
    <row r="79" spans="6:9" x14ac:dyDescent="0.2">
      <c r="F79" s="159"/>
      <c r="G79" s="160"/>
      <c r="H79" s="160"/>
      <c r="I79" s="20"/>
    </row>
    <row r="80" spans="6:9" x14ac:dyDescent="0.2">
      <c r="F80" s="159"/>
      <c r="G80" s="160"/>
      <c r="H80" s="160"/>
      <c r="I80" s="20"/>
    </row>
    <row r="81" spans="6:9" x14ac:dyDescent="0.2">
      <c r="F81" s="159"/>
      <c r="G81" s="160"/>
      <c r="H81" s="160"/>
      <c r="I81" s="20"/>
    </row>
    <row r="82" spans="6:9" x14ac:dyDescent="0.2">
      <c r="F82" s="159"/>
      <c r="G82" s="160"/>
      <c r="H82" s="160"/>
      <c r="I82" s="20"/>
    </row>
    <row r="83" spans="6:9" x14ac:dyDescent="0.2">
      <c r="F83" s="159"/>
      <c r="G83" s="160"/>
      <c r="H83" s="160"/>
      <c r="I83" s="20"/>
    </row>
    <row r="84" spans="6:9" x14ac:dyDescent="0.2">
      <c r="F84" s="159"/>
      <c r="G84" s="160"/>
      <c r="H84" s="160"/>
      <c r="I84" s="20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CA180"/>
  <sheetViews>
    <sheetView showGridLines="0" showZeros="0" topLeftCell="A67" zoomScaleNormal="100" zoomScaleSheetLayoutView="100" workbookViewId="0">
      <selection activeCell="E67" sqref="E67"/>
    </sheetView>
  </sheetViews>
  <sheetFormatPr defaultRowHeight="12.75" x14ac:dyDescent="0.2"/>
  <cols>
    <col min="1" max="1" width="4.42578125" style="161" customWidth="1"/>
    <col min="2" max="2" width="11.5703125" style="161" customWidth="1"/>
    <col min="3" max="3" width="40.42578125" style="161" customWidth="1"/>
    <col min="4" max="4" width="5.5703125" style="161" customWidth="1"/>
    <col min="5" max="5" width="8.5703125" style="171" customWidth="1"/>
    <col min="6" max="6" width="9.85546875" style="161" customWidth="1"/>
    <col min="7" max="7" width="13.85546875" style="161" customWidth="1"/>
    <col min="8" max="8" width="11.7109375" style="161" hidden="1" customWidth="1"/>
    <col min="9" max="9" width="11.5703125" style="161" hidden="1" customWidth="1"/>
    <col min="10" max="10" width="11" style="161" hidden="1" customWidth="1"/>
    <col min="11" max="11" width="10.42578125" style="161" hidden="1" customWidth="1"/>
    <col min="12" max="12" width="41.28515625" style="228" customWidth="1"/>
    <col min="13" max="16384" width="9.140625" style="161"/>
  </cols>
  <sheetData>
    <row r="1" spans="1:79" ht="15.75" x14ac:dyDescent="0.25">
      <c r="A1" s="339" t="s">
        <v>96</v>
      </c>
      <c r="B1" s="339"/>
      <c r="C1" s="339"/>
      <c r="D1" s="339"/>
      <c r="E1" s="339"/>
      <c r="F1" s="339"/>
      <c r="G1" s="339"/>
    </row>
    <row r="2" spans="1:79" ht="14.25" customHeight="1" thickBot="1" x14ac:dyDescent="0.25">
      <c r="B2" s="162"/>
      <c r="C2" s="163"/>
      <c r="D2" s="163"/>
      <c r="E2" s="164"/>
      <c r="F2" s="163"/>
      <c r="G2" s="163"/>
    </row>
    <row r="3" spans="1:79" ht="13.5" thickTop="1" x14ac:dyDescent="0.2">
      <c r="A3" s="327" t="s">
        <v>2</v>
      </c>
      <c r="B3" s="328"/>
      <c r="C3" s="115" t="s">
        <v>99</v>
      </c>
      <c r="D3" s="165"/>
      <c r="E3" s="166" t="s">
        <v>78</v>
      </c>
      <c r="F3" s="167" t="str">
        <f>'SO 04.10_PPK_16_Močidla_Rek'!H1</f>
        <v>51-2017</v>
      </c>
      <c r="G3" s="168"/>
    </row>
    <row r="4" spans="1:79" ht="13.5" thickBot="1" x14ac:dyDescent="0.25">
      <c r="A4" s="340" t="s">
        <v>69</v>
      </c>
      <c r="B4" s="330"/>
      <c r="C4" s="121" t="s">
        <v>347</v>
      </c>
      <c r="D4" s="169"/>
      <c r="E4" s="341" t="str">
        <f>'SO 04.10_PPK_16_Močidla_Rek'!G2</f>
        <v>Lokalita Uherský Brod- východ</v>
      </c>
      <c r="F4" s="342"/>
      <c r="G4" s="343"/>
    </row>
    <row r="5" spans="1:79" ht="13.5" thickTop="1" x14ac:dyDescent="0.2">
      <c r="A5" s="170"/>
      <c r="G5" s="172"/>
    </row>
    <row r="6" spans="1:79" ht="27" customHeight="1" x14ac:dyDescent="0.2">
      <c r="A6" s="173" t="s">
        <v>79</v>
      </c>
      <c r="B6" s="174" t="s">
        <v>80</v>
      </c>
      <c r="C6" s="174" t="s">
        <v>81</v>
      </c>
      <c r="D6" s="174" t="s">
        <v>82</v>
      </c>
      <c r="E6" s="175" t="s">
        <v>83</v>
      </c>
      <c r="F6" s="174" t="s">
        <v>84</v>
      </c>
      <c r="G6" s="176" t="s">
        <v>85</v>
      </c>
      <c r="H6" s="177" t="s">
        <v>86</v>
      </c>
      <c r="I6" s="177" t="s">
        <v>87</v>
      </c>
      <c r="J6" s="177" t="s">
        <v>88</v>
      </c>
      <c r="K6" s="177" t="s">
        <v>89</v>
      </c>
    </row>
    <row r="7" spans="1:79" x14ac:dyDescent="0.2">
      <c r="A7" s="178" t="s">
        <v>90</v>
      </c>
      <c r="B7" s="179" t="s">
        <v>91</v>
      </c>
      <c r="C7" s="180" t="s">
        <v>92</v>
      </c>
      <c r="D7" s="181"/>
      <c r="E7" s="182"/>
      <c r="F7" s="182"/>
      <c r="G7" s="183"/>
      <c r="H7" s="184"/>
      <c r="I7" s="185"/>
      <c r="J7" s="186"/>
      <c r="K7" s="187"/>
      <c r="N7" s="188">
        <v>1</v>
      </c>
    </row>
    <row r="8" spans="1:79" x14ac:dyDescent="0.2">
      <c r="A8" s="189">
        <v>1</v>
      </c>
      <c r="B8" s="190" t="s">
        <v>147</v>
      </c>
      <c r="C8" s="191" t="s">
        <v>148</v>
      </c>
      <c r="D8" s="192" t="s">
        <v>145</v>
      </c>
      <c r="E8" s="193">
        <v>5.8</v>
      </c>
      <c r="F8" s="193"/>
      <c r="G8" s="194">
        <f>E8*F8</f>
        <v>0</v>
      </c>
      <c r="H8" s="195">
        <v>0</v>
      </c>
      <c r="I8" s="196">
        <f>E8*H8</f>
        <v>0</v>
      </c>
      <c r="J8" s="195">
        <v>0</v>
      </c>
      <c r="K8" s="196">
        <f>E8*J8</f>
        <v>0</v>
      </c>
      <c r="N8" s="188">
        <v>2</v>
      </c>
      <c r="Z8" s="161">
        <v>1</v>
      </c>
      <c r="AA8" s="161">
        <v>1</v>
      </c>
      <c r="AB8" s="161">
        <v>1</v>
      </c>
      <c r="AY8" s="161">
        <v>1</v>
      </c>
      <c r="AZ8" s="161">
        <f>IF(AY8=1,G8,0)</f>
        <v>0</v>
      </c>
      <c r="BA8" s="161">
        <f>IF(AY8=2,G8,0)</f>
        <v>0</v>
      </c>
      <c r="BB8" s="161">
        <f>IF(AY8=3,G8,0)</f>
        <v>0</v>
      </c>
      <c r="BC8" s="161">
        <f>IF(AY8=4,G8,0)</f>
        <v>0</v>
      </c>
      <c r="BD8" s="161">
        <f>IF(AY8=5,G8,0)</f>
        <v>0</v>
      </c>
      <c r="BZ8" s="188">
        <v>1</v>
      </c>
      <c r="CA8" s="188">
        <v>1</v>
      </c>
    </row>
    <row r="9" spans="1:79" x14ac:dyDescent="0.2">
      <c r="A9" s="197"/>
      <c r="B9" s="201"/>
      <c r="C9" s="344" t="s">
        <v>348</v>
      </c>
      <c r="D9" s="345"/>
      <c r="E9" s="202">
        <v>5.8</v>
      </c>
      <c r="F9" s="203"/>
      <c r="G9" s="204"/>
      <c r="H9" s="205"/>
      <c r="I9" s="199"/>
      <c r="J9" s="206"/>
      <c r="K9" s="199"/>
      <c r="N9" s="188"/>
    </row>
    <row r="10" spans="1:79" ht="22.5" x14ac:dyDescent="0.2">
      <c r="A10" s="189">
        <v>2</v>
      </c>
      <c r="B10" s="190" t="s">
        <v>151</v>
      </c>
      <c r="C10" s="191" t="s">
        <v>152</v>
      </c>
      <c r="D10" s="192" t="s">
        <v>145</v>
      </c>
      <c r="E10" s="193">
        <v>1</v>
      </c>
      <c r="F10" s="193"/>
      <c r="G10" s="194">
        <f>E10*F10</f>
        <v>0</v>
      </c>
      <c r="H10" s="195">
        <v>0</v>
      </c>
      <c r="I10" s="196">
        <f>E10*H10</f>
        <v>0</v>
      </c>
      <c r="J10" s="195">
        <v>0</v>
      </c>
      <c r="K10" s="196">
        <f>E10*J10</f>
        <v>0</v>
      </c>
      <c r="N10" s="188">
        <v>2</v>
      </c>
      <c r="Z10" s="161">
        <v>1</v>
      </c>
      <c r="AA10" s="161">
        <v>1</v>
      </c>
      <c r="AB10" s="161">
        <v>1</v>
      </c>
      <c r="AY10" s="161">
        <v>1</v>
      </c>
      <c r="AZ10" s="161">
        <f>IF(AY10=1,G10,0)</f>
        <v>0</v>
      </c>
      <c r="BA10" s="161">
        <f>IF(AY10=2,G10,0)</f>
        <v>0</v>
      </c>
      <c r="BB10" s="161">
        <f>IF(AY10=3,G10,0)</f>
        <v>0</v>
      </c>
      <c r="BC10" s="161">
        <f>IF(AY10=4,G10,0)</f>
        <v>0</v>
      </c>
      <c r="BD10" s="161">
        <f>IF(AY10=5,G10,0)</f>
        <v>0</v>
      </c>
      <c r="BZ10" s="188">
        <v>1</v>
      </c>
      <c r="CA10" s="188">
        <v>1</v>
      </c>
    </row>
    <row r="11" spans="1:79" x14ac:dyDescent="0.2">
      <c r="A11" s="189">
        <v>3</v>
      </c>
      <c r="B11" s="190" t="s">
        <v>153</v>
      </c>
      <c r="C11" s="191" t="s">
        <v>154</v>
      </c>
      <c r="D11" s="192" t="s">
        <v>145</v>
      </c>
      <c r="E11" s="193">
        <v>19.864999999999998</v>
      </c>
      <c r="F11" s="193"/>
      <c r="G11" s="194">
        <f>E11*F11</f>
        <v>0</v>
      </c>
      <c r="H11" s="195">
        <v>0</v>
      </c>
      <c r="I11" s="196">
        <f>E11*H11</f>
        <v>0</v>
      </c>
      <c r="J11" s="195">
        <v>0</v>
      </c>
      <c r="K11" s="196">
        <f>E11*J11</f>
        <v>0</v>
      </c>
      <c r="N11" s="188">
        <v>2</v>
      </c>
      <c r="Z11" s="161">
        <v>1</v>
      </c>
      <c r="AA11" s="161">
        <v>1</v>
      </c>
      <c r="AB11" s="161">
        <v>1</v>
      </c>
      <c r="AY11" s="161">
        <v>1</v>
      </c>
      <c r="AZ11" s="161">
        <f>IF(AY11=1,G11,0)</f>
        <v>0</v>
      </c>
      <c r="BA11" s="161">
        <f>IF(AY11=2,G11,0)</f>
        <v>0</v>
      </c>
      <c r="BB11" s="161">
        <f>IF(AY11=3,G11,0)</f>
        <v>0</v>
      </c>
      <c r="BC11" s="161">
        <f>IF(AY11=4,G11,0)</f>
        <v>0</v>
      </c>
      <c r="BD11" s="161">
        <f>IF(AY11=5,G11,0)</f>
        <v>0</v>
      </c>
      <c r="BZ11" s="188">
        <v>1</v>
      </c>
      <c r="CA11" s="188">
        <v>1</v>
      </c>
    </row>
    <row r="12" spans="1:79" x14ac:dyDescent="0.2">
      <c r="A12" s="197"/>
      <c r="B12" s="198"/>
      <c r="C12" s="336" t="s">
        <v>155</v>
      </c>
      <c r="D12" s="337"/>
      <c r="E12" s="337"/>
      <c r="F12" s="337"/>
      <c r="G12" s="338"/>
      <c r="I12" s="199"/>
      <c r="K12" s="199"/>
      <c r="L12" s="229" t="s">
        <v>155</v>
      </c>
      <c r="N12" s="188">
        <v>3</v>
      </c>
    </row>
    <row r="13" spans="1:79" x14ac:dyDescent="0.2">
      <c r="A13" s="197"/>
      <c r="B13" s="198"/>
      <c r="C13" s="336" t="s">
        <v>156</v>
      </c>
      <c r="D13" s="337"/>
      <c r="E13" s="337"/>
      <c r="F13" s="337"/>
      <c r="G13" s="338"/>
      <c r="I13" s="199"/>
      <c r="K13" s="199"/>
      <c r="L13" s="229" t="s">
        <v>156</v>
      </c>
      <c r="N13" s="188">
        <v>3</v>
      </c>
    </row>
    <row r="14" spans="1:79" ht="15" customHeight="1" x14ac:dyDescent="0.2">
      <c r="A14" s="197"/>
      <c r="B14" s="201"/>
      <c r="C14" s="346" t="s">
        <v>157</v>
      </c>
      <c r="D14" s="345"/>
      <c r="E14" s="227">
        <v>0</v>
      </c>
      <c r="F14" s="203"/>
      <c r="G14" s="204"/>
      <c r="H14" s="205"/>
      <c r="I14" s="199"/>
      <c r="J14" s="206"/>
      <c r="K14" s="199"/>
      <c r="N14" s="188"/>
    </row>
    <row r="15" spans="1:79" ht="15" customHeight="1" x14ac:dyDescent="0.2">
      <c r="A15" s="197"/>
      <c r="B15" s="201"/>
      <c r="C15" s="346" t="s">
        <v>349</v>
      </c>
      <c r="D15" s="345"/>
      <c r="E15" s="227">
        <v>39.729999999999997</v>
      </c>
      <c r="F15" s="203"/>
      <c r="G15" s="204"/>
      <c r="H15" s="205"/>
      <c r="I15" s="199"/>
      <c r="J15" s="206"/>
      <c r="K15" s="199"/>
      <c r="N15" s="188"/>
    </row>
    <row r="16" spans="1:79" ht="15" customHeight="1" x14ac:dyDescent="0.2">
      <c r="A16" s="197"/>
      <c r="B16" s="201"/>
      <c r="C16" s="346" t="s">
        <v>158</v>
      </c>
      <c r="D16" s="345"/>
      <c r="E16" s="227">
        <v>39.729999999999997</v>
      </c>
      <c r="F16" s="203"/>
      <c r="G16" s="204"/>
      <c r="H16" s="205"/>
      <c r="I16" s="199"/>
      <c r="J16" s="206"/>
      <c r="K16" s="199"/>
      <c r="N16" s="188"/>
    </row>
    <row r="17" spans="1:79" x14ac:dyDescent="0.2">
      <c r="A17" s="197"/>
      <c r="B17" s="201"/>
      <c r="C17" s="344" t="s">
        <v>350</v>
      </c>
      <c r="D17" s="345"/>
      <c r="E17" s="202">
        <v>19.864999999999998</v>
      </c>
      <c r="F17" s="203"/>
      <c r="G17" s="204"/>
      <c r="H17" s="205"/>
      <c r="I17" s="199"/>
      <c r="J17" s="206"/>
      <c r="K17" s="199"/>
      <c r="N17" s="188"/>
    </row>
    <row r="18" spans="1:79" x14ac:dyDescent="0.2">
      <c r="A18" s="189">
        <v>4</v>
      </c>
      <c r="B18" s="190" t="s">
        <v>159</v>
      </c>
      <c r="C18" s="191" t="s">
        <v>160</v>
      </c>
      <c r="D18" s="192" t="s">
        <v>145</v>
      </c>
      <c r="E18" s="193">
        <v>19.864999999999998</v>
      </c>
      <c r="F18" s="193"/>
      <c r="G18" s="194">
        <f>E18*F18</f>
        <v>0</v>
      </c>
      <c r="H18" s="195">
        <v>0</v>
      </c>
      <c r="I18" s="196">
        <f>E18*H18</f>
        <v>0</v>
      </c>
      <c r="J18" s="195">
        <v>0</v>
      </c>
      <c r="K18" s="196">
        <f>E18*J18</f>
        <v>0</v>
      </c>
      <c r="N18" s="188">
        <v>2</v>
      </c>
      <c r="Z18" s="161">
        <v>1</v>
      </c>
      <c r="AA18" s="161">
        <v>1</v>
      </c>
      <c r="AB18" s="161">
        <v>1</v>
      </c>
      <c r="AY18" s="161">
        <v>1</v>
      </c>
      <c r="AZ18" s="161">
        <f>IF(AY18=1,G18,0)</f>
        <v>0</v>
      </c>
      <c r="BA18" s="161">
        <f>IF(AY18=2,G18,0)</f>
        <v>0</v>
      </c>
      <c r="BB18" s="161">
        <f>IF(AY18=3,G18,0)</f>
        <v>0</v>
      </c>
      <c r="BC18" s="161">
        <f>IF(AY18=4,G18,0)</f>
        <v>0</v>
      </c>
      <c r="BD18" s="161">
        <f>IF(AY18=5,G18,0)</f>
        <v>0</v>
      </c>
      <c r="BZ18" s="188">
        <v>1</v>
      </c>
      <c r="CA18" s="188">
        <v>1</v>
      </c>
    </row>
    <row r="19" spans="1:79" x14ac:dyDescent="0.2">
      <c r="A19" s="189">
        <v>5</v>
      </c>
      <c r="B19" s="190" t="s">
        <v>165</v>
      </c>
      <c r="C19" s="191" t="s">
        <v>166</v>
      </c>
      <c r="D19" s="192" t="s">
        <v>167</v>
      </c>
      <c r="E19" s="193">
        <v>46.784399999999998</v>
      </c>
      <c r="F19" s="193">
        <v>0</v>
      </c>
      <c r="G19" s="194">
        <f>E19*F19</f>
        <v>0</v>
      </c>
      <c r="H19" s="195">
        <v>6.9999999999999999E-4</v>
      </c>
      <c r="I19" s="196">
        <f>E19*H19</f>
        <v>3.274908E-2</v>
      </c>
      <c r="J19" s="195">
        <v>0</v>
      </c>
      <c r="K19" s="196">
        <f>E19*J19</f>
        <v>0</v>
      </c>
      <c r="N19" s="188">
        <v>2</v>
      </c>
      <c r="Z19" s="161">
        <v>1</v>
      </c>
      <c r="AA19" s="161">
        <v>1</v>
      </c>
      <c r="AB19" s="161">
        <v>1</v>
      </c>
      <c r="AY19" s="161">
        <v>1</v>
      </c>
      <c r="AZ19" s="161">
        <f>IF(AY19=1,G19,0)</f>
        <v>0</v>
      </c>
      <c r="BA19" s="161">
        <f>IF(AY19=2,G19,0)</f>
        <v>0</v>
      </c>
      <c r="BB19" s="161">
        <f>IF(AY19=3,G19,0)</f>
        <v>0</v>
      </c>
      <c r="BC19" s="161">
        <f>IF(AY19=4,G19,0)</f>
        <v>0</v>
      </c>
      <c r="BD19" s="161">
        <f>IF(AY19=5,G19,0)</f>
        <v>0</v>
      </c>
      <c r="BZ19" s="188">
        <v>1</v>
      </c>
      <c r="CA19" s="188">
        <v>1</v>
      </c>
    </row>
    <row r="20" spans="1:79" ht="11.25" customHeight="1" x14ac:dyDescent="0.2">
      <c r="A20" s="197"/>
      <c r="B20" s="201"/>
      <c r="C20" s="344" t="s">
        <v>351</v>
      </c>
      <c r="D20" s="345"/>
      <c r="E20" s="202">
        <v>27.481300000000001</v>
      </c>
      <c r="F20" s="203"/>
      <c r="G20" s="204"/>
      <c r="H20" s="205"/>
      <c r="I20" s="199"/>
      <c r="J20" s="206"/>
      <c r="K20" s="199"/>
      <c r="N20" s="188"/>
    </row>
    <row r="21" spans="1:79" x14ac:dyDescent="0.2">
      <c r="A21" s="197"/>
      <c r="B21" s="201"/>
      <c r="C21" s="344" t="s">
        <v>352</v>
      </c>
      <c r="D21" s="345"/>
      <c r="E21" s="202">
        <v>19.3032</v>
      </c>
      <c r="F21" s="203"/>
      <c r="G21" s="204"/>
      <c r="H21" s="205"/>
      <c r="I21" s="199"/>
      <c r="J21" s="206"/>
      <c r="K21" s="199"/>
      <c r="N21" s="188"/>
    </row>
    <row r="22" spans="1:79" x14ac:dyDescent="0.2">
      <c r="A22" s="189">
        <v>6</v>
      </c>
      <c r="B22" s="190" t="s">
        <v>168</v>
      </c>
      <c r="C22" s="191" t="s">
        <v>169</v>
      </c>
      <c r="D22" s="192" t="s">
        <v>167</v>
      </c>
      <c r="E22" s="193">
        <v>46.784399999999998</v>
      </c>
      <c r="F22" s="193"/>
      <c r="G22" s="194">
        <f>E22*F22</f>
        <v>0</v>
      </c>
      <c r="H22" s="195">
        <v>0</v>
      </c>
      <c r="I22" s="196">
        <f>E22*H22</f>
        <v>0</v>
      </c>
      <c r="J22" s="195">
        <v>0</v>
      </c>
      <c r="K22" s="196">
        <f>E22*J22</f>
        <v>0</v>
      </c>
      <c r="N22" s="188">
        <v>2</v>
      </c>
      <c r="Z22" s="161">
        <v>1</v>
      </c>
      <c r="AA22" s="161">
        <v>1</v>
      </c>
      <c r="AB22" s="161">
        <v>1</v>
      </c>
      <c r="AY22" s="161">
        <v>1</v>
      </c>
      <c r="AZ22" s="161">
        <f>IF(AY22=1,G22,0)</f>
        <v>0</v>
      </c>
      <c r="BA22" s="161">
        <f>IF(AY22=2,G22,0)</f>
        <v>0</v>
      </c>
      <c r="BB22" s="161">
        <f>IF(AY22=3,G22,0)</f>
        <v>0</v>
      </c>
      <c r="BC22" s="161">
        <f>IF(AY22=4,G22,0)</f>
        <v>0</v>
      </c>
      <c r="BD22" s="161">
        <f>IF(AY22=5,G22,0)</f>
        <v>0</v>
      </c>
      <c r="BZ22" s="188">
        <v>1</v>
      </c>
      <c r="CA22" s="188">
        <v>1</v>
      </c>
    </row>
    <row r="23" spans="1:79" x14ac:dyDescent="0.2">
      <c r="A23" s="189">
        <v>7</v>
      </c>
      <c r="B23" s="190" t="s">
        <v>170</v>
      </c>
      <c r="C23" s="191" t="s">
        <v>171</v>
      </c>
      <c r="D23" s="192" t="s">
        <v>145</v>
      </c>
      <c r="E23" s="193">
        <v>39.729999999999997</v>
      </c>
      <c r="F23" s="193"/>
      <c r="G23" s="194">
        <f>E23*F23</f>
        <v>0</v>
      </c>
      <c r="H23" s="195">
        <v>0</v>
      </c>
      <c r="I23" s="196">
        <f>E23*H23</f>
        <v>0</v>
      </c>
      <c r="J23" s="195">
        <v>0</v>
      </c>
      <c r="K23" s="196">
        <f>E23*J23</f>
        <v>0</v>
      </c>
      <c r="N23" s="188">
        <v>2</v>
      </c>
      <c r="Z23" s="161">
        <v>1</v>
      </c>
      <c r="AA23" s="161">
        <v>1</v>
      </c>
      <c r="AB23" s="161">
        <v>1</v>
      </c>
      <c r="AY23" s="161">
        <v>1</v>
      </c>
      <c r="AZ23" s="161">
        <f>IF(AY23=1,G23,0)</f>
        <v>0</v>
      </c>
      <c r="BA23" s="161">
        <f>IF(AY23=2,G23,0)</f>
        <v>0</v>
      </c>
      <c r="BB23" s="161">
        <f>IF(AY23=3,G23,0)</f>
        <v>0</v>
      </c>
      <c r="BC23" s="161">
        <f>IF(AY23=4,G23,0)</f>
        <v>0</v>
      </c>
      <c r="BD23" s="161">
        <f>IF(AY23=5,G23,0)</f>
        <v>0</v>
      </c>
      <c r="BZ23" s="188">
        <v>1</v>
      </c>
      <c r="CA23" s="188">
        <v>1</v>
      </c>
    </row>
    <row r="24" spans="1:79" x14ac:dyDescent="0.2">
      <c r="A24" s="197">
        <v>8</v>
      </c>
      <c r="B24" s="201"/>
      <c r="C24" s="344" t="s">
        <v>349</v>
      </c>
      <c r="D24" s="345"/>
      <c r="E24" s="202">
        <v>39.729999999999997</v>
      </c>
      <c r="F24" s="203"/>
      <c r="G24" s="204"/>
      <c r="H24" s="205"/>
      <c r="I24" s="199"/>
      <c r="J24" s="206"/>
      <c r="K24" s="199"/>
      <c r="N24" s="188"/>
    </row>
    <row r="25" spans="1:79" ht="22.5" x14ac:dyDescent="0.2">
      <c r="A25" s="189">
        <v>9</v>
      </c>
      <c r="B25" s="190" t="s">
        <v>172</v>
      </c>
      <c r="C25" s="191" t="s">
        <v>420</v>
      </c>
      <c r="D25" s="192" t="s">
        <v>145</v>
      </c>
      <c r="E25" s="193">
        <v>45.53</v>
      </c>
      <c r="F25" s="193"/>
      <c r="G25" s="194">
        <f>E25*F25</f>
        <v>0</v>
      </c>
      <c r="H25" s="195">
        <v>0</v>
      </c>
      <c r="I25" s="196">
        <f>E25*H25</f>
        <v>0</v>
      </c>
      <c r="J25" s="195">
        <v>0</v>
      </c>
      <c r="K25" s="196">
        <f>E25*J25</f>
        <v>0</v>
      </c>
      <c r="N25" s="188">
        <v>2</v>
      </c>
      <c r="Z25" s="161">
        <v>1</v>
      </c>
      <c r="AA25" s="161">
        <v>1</v>
      </c>
      <c r="AB25" s="161">
        <v>1</v>
      </c>
      <c r="AY25" s="161">
        <v>1</v>
      </c>
      <c r="AZ25" s="161">
        <f>IF(AY25=1,G25,0)</f>
        <v>0</v>
      </c>
      <c r="BA25" s="161">
        <f>IF(AY25=2,G25,0)</f>
        <v>0</v>
      </c>
      <c r="BB25" s="161">
        <f>IF(AY25=3,G25,0)</f>
        <v>0</v>
      </c>
      <c r="BC25" s="161">
        <f>IF(AY25=4,G25,0)</f>
        <v>0</v>
      </c>
      <c r="BD25" s="161">
        <f>IF(AY25=5,G25,0)</f>
        <v>0</v>
      </c>
      <c r="BZ25" s="188">
        <v>1</v>
      </c>
      <c r="CA25" s="188">
        <v>1</v>
      </c>
    </row>
    <row r="26" spans="1:79" ht="14.25" customHeight="1" x14ac:dyDescent="0.2">
      <c r="A26" s="197"/>
      <c r="B26" s="201"/>
      <c r="C26" s="344" t="s">
        <v>353</v>
      </c>
      <c r="D26" s="345"/>
      <c r="E26" s="202">
        <v>5.8</v>
      </c>
      <c r="F26" s="203"/>
      <c r="G26" s="204"/>
      <c r="H26" s="205"/>
      <c r="I26" s="199"/>
      <c r="J26" s="206"/>
      <c r="K26" s="199"/>
      <c r="N26" s="188"/>
    </row>
    <row r="27" spans="1:79" ht="15" customHeight="1" x14ac:dyDescent="0.2">
      <c r="A27" s="197"/>
      <c r="B27" s="201"/>
      <c r="C27" s="344" t="s">
        <v>354</v>
      </c>
      <c r="D27" s="345"/>
      <c r="E27" s="202">
        <v>39.729999999999997</v>
      </c>
      <c r="F27" s="203"/>
      <c r="G27" s="204"/>
      <c r="H27" s="205"/>
      <c r="I27" s="199"/>
      <c r="J27" s="206"/>
      <c r="K27" s="199"/>
      <c r="N27" s="188"/>
    </row>
    <row r="28" spans="1:79" x14ac:dyDescent="0.2">
      <c r="A28" s="189">
        <v>10</v>
      </c>
      <c r="B28" s="190" t="s">
        <v>173</v>
      </c>
      <c r="C28" s="191" t="s">
        <v>174</v>
      </c>
      <c r="D28" s="192" t="s">
        <v>145</v>
      </c>
      <c r="E28" s="193">
        <v>45.53</v>
      </c>
      <c r="F28" s="193"/>
      <c r="G28" s="194">
        <f>E28*F28</f>
        <v>0</v>
      </c>
      <c r="H28" s="195">
        <v>0</v>
      </c>
      <c r="I28" s="196">
        <f>E28*H28</f>
        <v>0</v>
      </c>
      <c r="J28" s="195">
        <v>0</v>
      </c>
      <c r="K28" s="196">
        <f>E28*J28</f>
        <v>0</v>
      </c>
      <c r="N28" s="188">
        <v>2</v>
      </c>
      <c r="Z28" s="161">
        <v>1</v>
      </c>
      <c r="AA28" s="161">
        <v>1</v>
      </c>
      <c r="AB28" s="161">
        <v>1</v>
      </c>
      <c r="AY28" s="161">
        <v>1</v>
      </c>
      <c r="AZ28" s="161">
        <f>IF(AY28=1,G28,0)</f>
        <v>0</v>
      </c>
      <c r="BA28" s="161">
        <f>IF(AY28=2,G28,0)</f>
        <v>0</v>
      </c>
      <c r="BB28" s="161">
        <f>IF(AY28=3,G28,0)</f>
        <v>0</v>
      </c>
      <c r="BC28" s="161">
        <f>IF(AY28=4,G28,0)</f>
        <v>0</v>
      </c>
      <c r="BD28" s="161">
        <f>IF(AY28=5,G28,0)</f>
        <v>0</v>
      </c>
      <c r="BZ28" s="188">
        <v>1</v>
      </c>
      <c r="CA28" s="188">
        <v>1</v>
      </c>
    </row>
    <row r="29" spans="1:79" x14ac:dyDescent="0.2">
      <c r="A29" s="189">
        <v>11</v>
      </c>
      <c r="B29" s="190" t="s">
        <v>175</v>
      </c>
      <c r="C29" s="191" t="s">
        <v>176</v>
      </c>
      <c r="D29" s="192" t="s">
        <v>145</v>
      </c>
      <c r="E29" s="193">
        <v>45.53</v>
      </c>
      <c r="F29" s="193"/>
      <c r="G29" s="194">
        <f>E29*F29</f>
        <v>0</v>
      </c>
      <c r="H29" s="195">
        <v>0</v>
      </c>
      <c r="I29" s="196">
        <f>E29*H29</f>
        <v>0</v>
      </c>
      <c r="J29" s="195">
        <v>0</v>
      </c>
      <c r="K29" s="196">
        <f>E29*J29</f>
        <v>0</v>
      </c>
      <c r="N29" s="188">
        <v>2</v>
      </c>
      <c r="Z29" s="161">
        <v>1</v>
      </c>
      <c r="AA29" s="161">
        <v>1</v>
      </c>
      <c r="AB29" s="161">
        <v>1</v>
      </c>
      <c r="AY29" s="161">
        <v>1</v>
      </c>
      <c r="AZ29" s="161">
        <f>IF(AY29=1,G29,0)</f>
        <v>0</v>
      </c>
      <c r="BA29" s="161">
        <f>IF(AY29=2,G29,0)</f>
        <v>0</v>
      </c>
      <c r="BB29" s="161">
        <f>IF(AY29=3,G29,0)</f>
        <v>0</v>
      </c>
      <c r="BC29" s="161">
        <f>IF(AY29=4,G29,0)</f>
        <v>0</v>
      </c>
      <c r="BD29" s="161">
        <f>IF(AY29=5,G29,0)</f>
        <v>0</v>
      </c>
      <c r="BZ29" s="188">
        <v>1</v>
      </c>
      <c r="CA29" s="188">
        <v>1</v>
      </c>
    </row>
    <row r="30" spans="1:79" s="239" customFormat="1" ht="33.75" x14ac:dyDescent="0.2">
      <c r="A30" s="230">
        <v>12</v>
      </c>
      <c r="B30" s="231" t="s">
        <v>177</v>
      </c>
      <c r="C30" s="241" t="s">
        <v>419</v>
      </c>
      <c r="D30" s="233" t="s">
        <v>145</v>
      </c>
      <c r="E30" s="234">
        <v>18.153600000000001</v>
      </c>
      <c r="F30" s="234"/>
      <c r="G30" s="235">
        <f>E30*F30</f>
        <v>0</v>
      </c>
      <c r="H30" s="236">
        <v>1.837</v>
      </c>
      <c r="I30" s="237">
        <f>E30*H30</f>
        <v>33.348163200000002</v>
      </c>
      <c r="J30" s="236">
        <v>0</v>
      </c>
      <c r="K30" s="237">
        <f>E30*J30</f>
        <v>0</v>
      </c>
      <c r="L30" s="238"/>
      <c r="N30" s="240">
        <v>2</v>
      </c>
      <c r="Z30" s="239">
        <v>1</v>
      </c>
      <c r="AA30" s="239">
        <v>1</v>
      </c>
      <c r="AB30" s="239">
        <v>1</v>
      </c>
      <c r="AY30" s="239">
        <v>1</v>
      </c>
      <c r="AZ30" s="239">
        <f>IF(AY30=1,G30,0)</f>
        <v>0</v>
      </c>
      <c r="BA30" s="239">
        <f>IF(AY30=2,G30,0)</f>
        <v>0</v>
      </c>
      <c r="BB30" s="239">
        <f>IF(AY30=3,G30,0)</f>
        <v>0</v>
      </c>
      <c r="BC30" s="239">
        <f>IF(AY30=4,G30,0)</f>
        <v>0</v>
      </c>
      <c r="BD30" s="239">
        <f>IF(AY30=5,G30,0)</f>
        <v>0</v>
      </c>
      <c r="BZ30" s="240">
        <v>1</v>
      </c>
      <c r="CA30" s="240">
        <v>1</v>
      </c>
    </row>
    <row r="31" spans="1:79" ht="15" customHeight="1" x14ac:dyDescent="0.2">
      <c r="A31" s="197"/>
      <c r="B31" s="201"/>
      <c r="C31" s="344" t="s">
        <v>349</v>
      </c>
      <c r="D31" s="345"/>
      <c r="E31" s="202">
        <v>39.729999999999997</v>
      </c>
      <c r="F31" s="203"/>
      <c r="G31" s="204"/>
      <c r="H31" s="205"/>
      <c r="I31" s="199"/>
      <c r="J31" s="206"/>
      <c r="K31" s="199"/>
      <c r="N31" s="188"/>
    </row>
    <row r="32" spans="1:79" ht="15" customHeight="1" x14ac:dyDescent="0.2">
      <c r="A32" s="197"/>
      <c r="B32" s="201"/>
      <c r="C32" s="344" t="s">
        <v>317</v>
      </c>
      <c r="D32" s="345"/>
      <c r="E32" s="202">
        <v>-9.0967000000000002</v>
      </c>
      <c r="F32" s="203"/>
      <c r="G32" s="204"/>
      <c r="H32" s="205"/>
      <c r="I32" s="199"/>
      <c r="J32" s="206"/>
      <c r="K32" s="199"/>
      <c r="N32" s="188"/>
    </row>
    <row r="33" spans="1:79" ht="15" customHeight="1" x14ac:dyDescent="0.2">
      <c r="A33" s="197"/>
      <c r="B33" s="201"/>
      <c r="C33" s="344" t="s">
        <v>318</v>
      </c>
      <c r="D33" s="345"/>
      <c r="E33" s="202">
        <v>-3.7797999999999998</v>
      </c>
      <c r="F33" s="203"/>
      <c r="G33" s="204"/>
      <c r="H33" s="205"/>
      <c r="I33" s="199"/>
      <c r="J33" s="206"/>
      <c r="K33" s="199"/>
      <c r="N33" s="188"/>
    </row>
    <row r="34" spans="1:79" ht="15" customHeight="1" x14ac:dyDescent="0.2">
      <c r="A34" s="197"/>
      <c r="B34" s="201"/>
      <c r="C34" s="344" t="s">
        <v>355</v>
      </c>
      <c r="D34" s="345"/>
      <c r="E34" s="202">
        <v>-2.9</v>
      </c>
      <c r="F34" s="203"/>
      <c r="G34" s="204"/>
      <c r="H34" s="205"/>
      <c r="I34" s="199"/>
      <c r="J34" s="206"/>
      <c r="K34" s="199"/>
      <c r="N34" s="188"/>
    </row>
    <row r="35" spans="1:79" ht="15" customHeight="1" x14ac:dyDescent="0.2">
      <c r="A35" s="197"/>
      <c r="B35" s="201"/>
      <c r="C35" s="344" t="s">
        <v>356</v>
      </c>
      <c r="D35" s="345"/>
      <c r="E35" s="202">
        <v>-2.9</v>
      </c>
      <c r="F35" s="203"/>
      <c r="G35" s="204"/>
      <c r="H35" s="205"/>
      <c r="I35" s="199"/>
      <c r="J35" s="206"/>
      <c r="K35" s="199"/>
      <c r="N35" s="188"/>
    </row>
    <row r="36" spans="1:79" ht="15" customHeight="1" x14ac:dyDescent="0.2">
      <c r="A36" s="197"/>
      <c r="B36" s="201"/>
      <c r="C36" s="344" t="s">
        <v>357</v>
      </c>
      <c r="D36" s="345"/>
      <c r="E36" s="202">
        <v>-2.9</v>
      </c>
      <c r="F36" s="203"/>
      <c r="G36" s="204"/>
      <c r="H36" s="205"/>
      <c r="I36" s="199"/>
      <c r="J36" s="206"/>
      <c r="K36" s="199"/>
      <c r="N36" s="188"/>
    </row>
    <row r="37" spans="1:79" x14ac:dyDescent="0.2">
      <c r="A37" s="207"/>
      <c r="B37" s="208" t="s">
        <v>94</v>
      </c>
      <c r="C37" s="209" t="s">
        <v>146</v>
      </c>
      <c r="D37" s="210"/>
      <c r="E37" s="211"/>
      <c r="F37" s="212"/>
      <c r="G37" s="213">
        <f>SUM(G7:G36)</f>
        <v>0</v>
      </c>
      <c r="H37" s="214"/>
      <c r="I37" s="215">
        <f>SUM(I7:I36)</f>
        <v>33.380912280000004</v>
      </c>
      <c r="J37" s="214"/>
      <c r="K37" s="215">
        <f>SUM(K7:K36)</f>
        <v>0</v>
      </c>
      <c r="N37" s="188">
        <v>4</v>
      </c>
      <c r="AZ37" s="216">
        <f>SUM(AZ7:AZ36)</f>
        <v>0</v>
      </c>
      <c r="BA37" s="216">
        <f>SUM(BA7:BA36)</f>
        <v>0</v>
      </c>
      <c r="BB37" s="216">
        <f>SUM(BB7:BB36)</f>
        <v>0</v>
      </c>
      <c r="BC37" s="216">
        <f>SUM(BC7:BC36)</f>
        <v>0</v>
      </c>
      <c r="BD37" s="216">
        <f>SUM(BD7:BD36)</f>
        <v>0</v>
      </c>
    </row>
    <row r="38" spans="1:79" x14ac:dyDescent="0.2">
      <c r="A38" s="178" t="s">
        <v>90</v>
      </c>
      <c r="B38" s="179" t="s">
        <v>178</v>
      </c>
      <c r="C38" s="180" t="s">
        <v>179</v>
      </c>
      <c r="D38" s="181"/>
      <c r="E38" s="182"/>
      <c r="F38" s="182"/>
      <c r="G38" s="183"/>
      <c r="H38" s="184"/>
      <c r="I38" s="185"/>
      <c r="J38" s="186"/>
      <c r="K38" s="187"/>
      <c r="N38" s="188">
        <v>1</v>
      </c>
    </row>
    <row r="39" spans="1:79" s="239" customFormat="1" x14ac:dyDescent="0.2">
      <c r="A39" s="230">
        <v>13</v>
      </c>
      <c r="B39" s="231" t="s">
        <v>330</v>
      </c>
      <c r="C39" s="241" t="s">
        <v>331</v>
      </c>
      <c r="D39" s="233" t="s">
        <v>167</v>
      </c>
      <c r="E39" s="234">
        <v>2</v>
      </c>
      <c r="F39" s="234"/>
      <c r="G39" s="235">
        <f>E39*F39</f>
        <v>0</v>
      </c>
      <c r="H39" s="236">
        <v>0</v>
      </c>
      <c r="I39" s="237">
        <f>E39*H39</f>
        <v>0</v>
      </c>
      <c r="J39" s="236">
        <v>-0.22500000000000001</v>
      </c>
      <c r="K39" s="237">
        <f>E39*J39</f>
        <v>-0.45</v>
      </c>
      <c r="L39" s="238"/>
      <c r="N39" s="240">
        <v>2</v>
      </c>
      <c r="Z39" s="239">
        <v>1</v>
      </c>
      <c r="AA39" s="239">
        <v>1</v>
      </c>
      <c r="AB39" s="239">
        <v>1</v>
      </c>
      <c r="AY39" s="239">
        <v>1</v>
      </c>
      <c r="AZ39" s="239">
        <f>IF(AY39=1,G39,0)</f>
        <v>0</v>
      </c>
      <c r="BA39" s="239">
        <f>IF(AY39=2,G39,0)</f>
        <v>0</v>
      </c>
      <c r="BB39" s="239">
        <f>IF(AY39=3,G39,0)</f>
        <v>0</v>
      </c>
      <c r="BC39" s="239">
        <f>IF(AY39=4,G39,0)</f>
        <v>0</v>
      </c>
      <c r="BD39" s="239">
        <f>IF(AY39=5,G39,0)</f>
        <v>0</v>
      </c>
      <c r="BZ39" s="240">
        <v>1</v>
      </c>
      <c r="CA39" s="240">
        <v>1</v>
      </c>
    </row>
    <row r="40" spans="1:79" s="239" customFormat="1" x14ac:dyDescent="0.2">
      <c r="A40" s="230">
        <v>14</v>
      </c>
      <c r="B40" s="231" t="s">
        <v>267</v>
      </c>
      <c r="C40" s="241" t="s">
        <v>268</v>
      </c>
      <c r="D40" s="233" t="s">
        <v>181</v>
      </c>
      <c r="E40" s="234">
        <v>4</v>
      </c>
      <c r="F40" s="234"/>
      <c r="G40" s="235">
        <f>E40*F40</f>
        <v>0</v>
      </c>
      <c r="H40" s="236">
        <v>0</v>
      </c>
      <c r="I40" s="237">
        <f>E40*H40</f>
        <v>0</v>
      </c>
      <c r="J40" s="236">
        <v>-0.22</v>
      </c>
      <c r="K40" s="237">
        <f>E40*J40</f>
        <v>-0.88</v>
      </c>
      <c r="L40" s="238"/>
      <c r="N40" s="240">
        <v>2</v>
      </c>
      <c r="Z40" s="239">
        <v>1</v>
      </c>
      <c r="AA40" s="239">
        <v>1</v>
      </c>
      <c r="AB40" s="239">
        <v>1</v>
      </c>
      <c r="AY40" s="239">
        <v>1</v>
      </c>
      <c r="AZ40" s="239">
        <f>IF(AY40=1,G40,0)</f>
        <v>0</v>
      </c>
      <c r="BA40" s="239">
        <f>IF(AY40=2,G40,0)</f>
        <v>0</v>
      </c>
      <c r="BB40" s="239">
        <f>IF(AY40=3,G40,0)</f>
        <v>0</v>
      </c>
      <c r="BC40" s="239">
        <f>IF(AY40=4,G40,0)</f>
        <v>0</v>
      </c>
      <c r="BD40" s="239">
        <f>IF(AY40=5,G40,0)</f>
        <v>0</v>
      </c>
      <c r="BZ40" s="240">
        <v>1</v>
      </c>
      <c r="CA40" s="240">
        <v>1</v>
      </c>
    </row>
    <row r="41" spans="1:79" ht="6.75" customHeight="1" x14ac:dyDescent="0.2">
      <c r="A41" s="197"/>
      <c r="B41" s="198"/>
      <c r="C41" s="336"/>
      <c r="D41" s="337"/>
      <c r="E41" s="337"/>
      <c r="F41" s="337"/>
      <c r="G41" s="338"/>
      <c r="I41" s="199"/>
      <c r="K41" s="199"/>
      <c r="L41" s="229"/>
      <c r="N41" s="188">
        <v>3</v>
      </c>
    </row>
    <row r="42" spans="1:79" x14ac:dyDescent="0.2">
      <c r="A42" s="189">
        <v>15</v>
      </c>
      <c r="B42" s="190" t="s">
        <v>182</v>
      </c>
      <c r="C42" s="191" t="s">
        <v>183</v>
      </c>
      <c r="D42" s="192" t="s">
        <v>429</v>
      </c>
      <c r="E42" s="193">
        <v>1</v>
      </c>
      <c r="F42" s="193"/>
      <c r="G42" s="194">
        <f>E42*F42</f>
        <v>0</v>
      </c>
      <c r="H42" s="195">
        <v>0</v>
      </c>
      <c r="I42" s="196">
        <f>E42*H42</f>
        <v>0</v>
      </c>
      <c r="J42" s="195">
        <v>0</v>
      </c>
      <c r="K42" s="196">
        <f>E42*J42</f>
        <v>0</v>
      </c>
      <c r="N42" s="188">
        <v>2</v>
      </c>
      <c r="Z42" s="161">
        <v>1</v>
      </c>
      <c r="AA42" s="161">
        <v>1</v>
      </c>
      <c r="AB42" s="161">
        <v>1</v>
      </c>
      <c r="AY42" s="161">
        <v>1</v>
      </c>
      <c r="AZ42" s="161">
        <f>IF(AY42=1,G42,0)</f>
        <v>0</v>
      </c>
      <c r="BA42" s="161">
        <f>IF(AY42=2,G42,0)</f>
        <v>0</v>
      </c>
      <c r="BB42" s="161">
        <f>IF(AY42=3,G42,0)</f>
        <v>0</v>
      </c>
      <c r="BC42" s="161">
        <f>IF(AY42=4,G42,0)</f>
        <v>0</v>
      </c>
      <c r="BD42" s="161">
        <f>IF(AY42=5,G42,0)</f>
        <v>0</v>
      </c>
      <c r="BZ42" s="188">
        <v>1</v>
      </c>
      <c r="CA42" s="188">
        <v>1</v>
      </c>
    </row>
    <row r="43" spans="1:79" x14ac:dyDescent="0.2">
      <c r="A43" s="189">
        <v>16</v>
      </c>
      <c r="B43" s="190" t="s">
        <v>184</v>
      </c>
      <c r="C43" s="191" t="s">
        <v>185</v>
      </c>
      <c r="D43" s="192" t="s">
        <v>429</v>
      </c>
      <c r="E43" s="193">
        <v>1</v>
      </c>
      <c r="F43" s="193"/>
      <c r="G43" s="194">
        <f>E43*F43</f>
        <v>0</v>
      </c>
      <c r="H43" s="195">
        <v>0</v>
      </c>
      <c r="I43" s="196">
        <f>E43*H43</f>
        <v>0</v>
      </c>
      <c r="J43" s="195">
        <v>0</v>
      </c>
      <c r="K43" s="196">
        <f>E43*J43</f>
        <v>0</v>
      </c>
      <c r="N43" s="188">
        <v>2</v>
      </c>
      <c r="Z43" s="161">
        <v>1</v>
      </c>
      <c r="AA43" s="161">
        <v>1</v>
      </c>
      <c r="AB43" s="161">
        <v>1</v>
      </c>
      <c r="AY43" s="161">
        <v>1</v>
      </c>
      <c r="AZ43" s="161">
        <f>IF(AY43=1,G43,0)</f>
        <v>0</v>
      </c>
      <c r="BA43" s="161">
        <f>IF(AY43=2,G43,0)</f>
        <v>0</v>
      </c>
      <c r="BB43" s="161">
        <f>IF(AY43=3,G43,0)</f>
        <v>0</v>
      </c>
      <c r="BC43" s="161">
        <f>IF(AY43=4,G43,0)</f>
        <v>0</v>
      </c>
      <c r="BD43" s="161">
        <f>IF(AY43=5,G43,0)</f>
        <v>0</v>
      </c>
      <c r="BZ43" s="188">
        <v>1</v>
      </c>
      <c r="CA43" s="188">
        <v>1</v>
      </c>
    </row>
    <row r="44" spans="1:79" x14ac:dyDescent="0.2">
      <c r="A44" s="207"/>
      <c r="B44" s="208" t="s">
        <v>94</v>
      </c>
      <c r="C44" s="209" t="s">
        <v>180</v>
      </c>
      <c r="D44" s="210"/>
      <c r="E44" s="211"/>
      <c r="F44" s="212"/>
      <c r="G44" s="213">
        <f>SUM(G38:G43)</f>
        <v>0</v>
      </c>
      <c r="H44" s="214"/>
      <c r="I44" s="215">
        <f>SUM(I38:I43)</f>
        <v>0</v>
      </c>
      <c r="J44" s="214"/>
      <c r="K44" s="215">
        <f>SUM(K38:K43)</f>
        <v>-1.33</v>
      </c>
      <c r="N44" s="188">
        <v>4</v>
      </c>
      <c r="AZ44" s="216">
        <f>SUM(AZ38:AZ43)</f>
        <v>0</v>
      </c>
      <c r="BA44" s="216">
        <f>SUM(BA38:BA43)</f>
        <v>0</v>
      </c>
      <c r="BB44" s="216">
        <f>SUM(BB38:BB43)</f>
        <v>0</v>
      </c>
      <c r="BC44" s="216">
        <f>SUM(BC38:BC43)</f>
        <v>0</v>
      </c>
      <c r="BD44" s="216">
        <f>SUM(BD38:BD43)</f>
        <v>0</v>
      </c>
    </row>
    <row r="45" spans="1:79" x14ac:dyDescent="0.2">
      <c r="A45" s="178" t="s">
        <v>90</v>
      </c>
      <c r="B45" s="179" t="s">
        <v>186</v>
      </c>
      <c r="C45" s="180" t="s">
        <v>187</v>
      </c>
      <c r="D45" s="181"/>
      <c r="E45" s="182"/>
      <c r="F45" s="182"/>
      <c r="G45" s="183"/>
      <c r="H45" s="184"/>
      <c r="I45" s="185"/>
      <c r="J45" s="186"/>
      <c r="K45" s="187"/>
      <c r="N45" s="188">
        <v>1</v>
      </c>
    </row>
    <row r="46" spans="1:79" x14ac:dyDescent="0.2">
      <c r="A46" s="189">
        <v>17</v>
      </c>
      <c r="B46" s="190" t="s">
        <v>189</v>
      </c>
      <c r="C46" s="191" t="s">
        <v>190</v>
      </c>
      <c r="D46" s="192" t="s">
        <v>167</v>
      </c>
      <c r="E46" s="193">
        <v>24.7</v>
      </c>
      <c r="F46" s="193"/>
      <c r="G46" s="194">
        <f>E46*F46</f>
        <v>0</v>
      </c>
      <c r="H46" s="195">
        <v>0</v>
      </c>
      <c r="I46" s="196">
        <f>E46*H46</f>
        <v>0</v>
      </c>
      <c r="J46" s="195">
        <v>0</v>
      </c>
      <c r="K46" s="196">
        <f>E46*J46</f>
        <v>0</v>
      </c>
      <c r="N46" s="188">
        <v>2</v>
      </c>
      <c r="Z46" s="161">
        <v>1</v>
      </c>
      <c r="AA46" s="161">
        <v>1</v>
      </c>
      <c r="AB46" s="161">
        <v>1</v>
      </c>
      <c r="AY46" s="161">
        <v>1</v>
      </c>
      <c r="AZ46" s="161">
        <f>IF(AY46=1,G46,0)</f>
        <v>0</v>
      </c>
      <c r="BA46" s="161">
        <f>IF(AY46=2,G46,0)</f>
        <v>0</v>
      </c>
      <c r="BB46" s="161">
        <f>IF(AY46=3,G46,0)</f>
        <v>0</v>
      </c>
      <c r="BC46" s="161">
        <f>IF(AY46=4,G46,0)</f>
        <v>0</v>
      </c>
      <c r="BD46" s="161">
        <f>IF(AY46=5,G46,0)</f>
        <v>0</v>
      </c>
      <c r="BZ46" s="188">
        <v>1</v>
      </c>
      <c r="CA46" s="188">
        <v>1</v>
      </c>
    </row>
    <row r="47" spans="1:79" x14ac:dyDescent="0.2">
      <c r="A47" s="189">
        <v>18</v>
      </c>
      <c r="B47" s="190" t="s">
        <v>191</v>
      </c>
      <c r="C47" s="191" t="s">
        <v>192</v>
      </c>
      <c r="D47" s="192" t="s">
        <v>167</v>
      </c>
      <c r="E47" s="193">
        <v>24.7</v>
      </c>
      <c r="F47" s="193"/>
      <c r="G47" s="194">
        <f>E47*F47</f>
        <v>0</v>
      </c>
      <c r="H47" s="195">
        <v>0</v>
      </c>
      <c r="I47" s="196">
        <f>E47*H47</f>
        <v>0</v>
      </c>
      <c r="J47" s="195">
        <v>0</v>
      </c>
      <c r="K47" s="196">
        <f>E47*J47</f>
        <v>0</v>
      </c>
      <c r="N47" s="188">
        <v>2</v>
      </c>
      <c r="Z47" s="161">
        <v>1</v>
      </c>
      <c r="AA47" s="161">
        <v>1</v>
      </c>
      <c r="AB47" s="161">
        <v>1</v>
      </c>
      <c r="AY47" s="161">
        <v>1</v>
      </c>
      <c r="AZ47" s="161">
        <f>IF(AY47=1,G47,0)</f>
        <v>0</v>
      </c>
      <c r="BA47" s="161">
        <f>IF(AY47=2,G47,0)</f>
        <v>0</v>
      </c>
      <c r="BB47" s="161">
        <f>IF(AY47=3,G47,0)</f>
        <v>0</v>
      </c>
      <c r="BC47" s="161">
        <f>IF(AY47=4,G47,0)</f>
        <v>0</v>
      </c>
      <c r="BD47" s="161">
        <f>IF(AY47=5,G47,0)</f>
        <v>0</v>
      </c>
      <c r="BZ47" s="188">
        <v>1</v>
      </c>
      <c r="CA47" s="188">
        <v>1</v>
      </c>
    </row>
    <row r="48" spans="1:79" x14ac:dyDescent="0.2">
      <c r="A48" s="189">
        <v>19</v>
      </c>
      <c r="B48" s="190" t="s">
        <v>194</v>
      </c>
      <c r="C48" s="191" t="s">
        <v>195</v>
      </c>
      <c r="D48" s="192" t="s">
        <v>196</v>
      </c>
      <c r="E48" s="193">
        <v>0.74099999999999999</v>
      </c>
      <c r="F48" s="193"/>
      <c r="G48" s="194">
        <f>E48*F48</f>
        <v>0</v>
      </c>
      <c r="H48" s="195">
        <v>1E-3</v>
      </c>
      <c r="I48" s="196">
        <f>E48*H48</f>
        <v>7.4100000000000001E-4</v>
      </c>
      <c r="J48" s="195"/>
      <c r="K48" s="196">
        <f>E48*J48</f>
        <v>0</v>
      </c>
      <c r="N48" s="188">
        <v>2</v>
      </c>
      <c r="Z48" s="161">
        <v>3</v>
      </c>
      <c r="AA48" s="161">
        <v>1</v>
      </c>
      <c r="AB48" s="161">
        <v>572400</v>
      </c>
      <c r="AY48" s="161">
        <v>1</v>
      </c>
      <c r="AZ48" s="161">
        <f>IF(AY48=1,G48,0)</f>
        <v>0</v>
      </c>
      <c r="BA48" s="161">
        <f>IF(AY48=2,G48,0)</f>
        <v>0</v>
      </c>
      <c r="BB48" s="161">
        <f>IF(AY48=3,G48,0)</f>
        <v>0</v>
      </c>
      <c r="BC48" s="161">
        <f>IF(AY48=4,G48,0)</f>
        <v>0</v>
      </c>
      <c r="BD48" s="161">
        <f>IF(AY48=5,G48,0)</f>
        <v>0</v>
      </c>
      <c r="BZ48" s="188">
        <v>3</v>
      </c>
      <c r="CA48" s="188">
        <v>1</v>
      </c>
    </row>
    <row r="49" spans="1:79" x14ac:dyDescent="0.2">
      <c r="A49" s="197"/>
      <c r="B49" s="201"/>
      <c r="C49" s="344" t="s">
        <v>358</v>
      </c>
      <c r="D49" s="345"/>
      <c r="E49" s="202">
        <v>0.74099999999999999</v>
      </c>
      <c r="F49" s="203"/>
      <c r="G49" s="204"/>
      <c r="H49" s="205"/>
      <c r="I49" s="199"/>
      <c r="J49" s="206"/>
      <c r="K49" s="199"/>
      <c r="N49" s="188"/>
    </row>
    <row r="50" spans="1:79" x14ac:dyDescent="0.2">
      <c r="A50" s="207"/>
      <c r="B50" s="208" t="s">
        <v>94</v>
      </c>
      <c r="C50" s="209" t="s">
        <v>188</v>
      </c>
      <c r="D50" s="210"/>
      <c r="E50" s="211"/>
      <c r="F50" s="212"/>
      <c r="G50" s="213">
        <f>SUM(G45:G49)</f>
        <v>0</v>
      </c>
      <c r="H50" s="214"/>
      <c r="I50" s="215">
        <f>SUM(I45:I49)</f>
        <v>7.4100000000000001E-4</v>
      </c>
      <c r="J50" s="214"/>
      <c r="K50" s="215">
        <f>SUM(K45:K49)</f>
        <v>0</v>
      </c>
      <c r="N50" s="188">
        <v>4</v>
      </c>
      <c r="AZ50" s="216">
        <f>SUM(AZ45:AZ49)</f>
        <v>0</v>
      </c>
      <c r="BA50" s="216">
        <f>SUM(BA45:BA49)</f>
        <v>0</v>
      </c>
      <c r="BB50" s="216">
        <f>SUM(BB45:BB49)</f>
        <v>0</v>
      </c>
      <c r="BC50" s="216">
        <f>SUM(BC45:BC49)</f>
        <v>0</v>
      </c>
      <c r="BD50" s="216">
        <f>SUM(BD45:BD49)</f>
        <v>0</v>
      </c>
    </row>
    <row r="51" spans="1:79" x14ac:dyDescent="0.2">
      <c r="A51" s="178" t="s">
        <v>90</v>
      </c>
      <c r="B51" s="179" t="s">
        <v>197</v>
      </c>
      <c r="C51" s="180" t="s">
        <v>198</v>
      </c>
      <c r="D51" s="181"/>
      <c r="E51" s="182"/>
      <c r="F51" s="182"/>
      <c r="G51" s="183"/>
      <c r="H51" s="184"/>
      <c r="I51" s="185"/>
      <c r="J51" s="186"/>
      <c r="K51" s="187"/>
      <c r="N51" s="188">
        <v>1</v>
      </c>
    </row>
    <row r="52" spans="1:79" ht="22.5" x14ac:dyDescent="0.2">
      <c r="A52" s="189">
        <v>20</v>
      </c>
      <c r="B52" s="190" t="s">
        <v>200</v>
      </c>
      <c r="C52" s="191" t="s">
        <v>201</v>
      </c>
      <c r="D52" s="192" t="s">
        <v>167</v>
      </c>
      <c r="E52" s="193">
        <v>29</v>
      </c>
      <c r="F52" s="193"/>
      <c r="G52" s="194">
        <f>E52*F52</f>
        <v>0</v>
      </c>
      <c r="H52" s="195">
        <v>0</v>
      </c>
      <c r="I52" s="196">
        <f>E52*H52</f>
        <v>0</v>
      </c>
      <c r="J52" s="195">
        <v>0</v>
      </c>
      <c r="K52" s="196">
        <f>E52*J52</f>
        <v>0</v>
      </c>
      <c r="N52" s="188">
        <v>2</v>
      </c>
      <c r="Z52" s="161">
        <v>1</v>
      </c>
      <c r="AA52" s="161">
        <v>1</v>
      </c>
      <c r="AB52" s="161">
        <v>1</v>
      </c>
      <c r="AY52" s="161">
        <v>1</v>
      </c>
      <c r="AZ52" s="161">
        <f>IF(AY52=1,G52,0)</f>
        <v>0</v>
      </c>
      <c r="BA52" s="161">
        <f>IF(AY52=2,G52,0)</f>
        <v>0</v>
      </c>
      <c r="BB52" s="161">
        <f>IF(AY52=3,G52,0)</f>
        <v>0</v>
      </c>
      <c r="BC52" s="161">
        <f>IF(AY52=4,G52,0)</f>
        <v>0</v>
      </c>
      <c r="BD52" s="161">
        <f>IF(AY52=5,G52,0)</f>
        <v>0</v>
      </c>
      <c r="BZ52" s="188">
        <v>1</v>
      </c>
      <c r="CA52" s="188">
        <v>1</v>
      </c>
    </row>
    <row r="53" spans="1:79" ht="15" customHeight="1" x14ac:dyDescent="0.2">
      <c r="A53" s="197"/>
      <c r="B53" s="201"/>
      <c r="C53" s="344" t="s">
        <v>359</v>
      </c>
      <c r="D53" s="345"/>
      <c r="E53" s="202">
        <v>29</v>
      </c>
      <c r="F53" s="203"/>
      <c r="G53" s="204"/>
      <c r="H53" s="205"/>
      <c r="I53" s="199"/>
      <c r="J53" s="206"/>
      <c r="K53" s="199"/>
      <c r="N53" s="188"/>
    </row>
    <row r="54" spans="1:79" x14ac:dyDescent="0.2">
      <c r="A54" s="207"/>
      <c r="B54" s="208" t="s">
        <v>94</v>
      </c>
      <c r="C54" s="209" t="s">
        <v>199</v>
      </c>
      <c r="D54" s="210"/>
      <c r="E54" s="211"/>
      <c r="F54" s="212"/>
      <c r="G54" s="213">
        <f>SUM(G51:G53)</f>
        <v>0</v>
      </c>
      <c r="H54" s="214"/>
      <c r="I54" s="215">
        <f>SUM(I51:I53)</f>
        <v>0</v>
      </c>
      <c r="J54" s="214"/>
      <c r="K54" s="215">
        <f>SUM(K51:K53)</f>
        <v>0</v>
      </c>
      <c r="N54" s="188">
        <v>4</v>
      </c>
      <c r="AZ54" s="216">
        <f>SUM(AZ51:AZ53)</f>
        <v>0</v>
      </c>
      <c r="BA54" s="216">
        <f>SUM(BA51:BA53)</f>
        <v>0</v>
      </c>
      <c r="BB54" s="216">
        <f>SUM(BB51:BB53)</f>
        <v>0</v>
      </c>
      <c r="BC54" s="216">
        <f>SUM(BC51:BC53)</f>
        <v>0</v>
      </c>
      <c r="BD54" s="216">
        <f>SUM(BD51:BD53)</f>
        <v>0</v>
      </c>
    </row>
    <row r="55" spans="1:79" x14ac:dyDescent="0.2">
      <c r="A55" s="178" t="s">
        <v>90</v>
      </c>
      <c r="B55" s="179" t="s">
        <v>202</v>
      </c>
      <c r="C55" s="180" t="s">
        <v>203</v>
      </c>
      <c r="D55" s="181"/>
      <c r="E55" s="182"/>
      <c r="F55" s="182"/>
      <c r="G55" s="183"/>
      <c r="H55" s="184"/>
      <c r="I55" s="185"/>
      <c r="J55" s="186"/>
      <c r="K55" s="187"/>
      <c r="N55" s="188">
        <v>1</v>
      </c>
    </row>
    <row r="56" spans="1:79" s="239" customFormat="1" x14ac:dyDescent="0.2">
      <c r="A56" s="230">
        <v>21</v>
      </c>
      <c r="B56" s="231" t="s">
        <v>205</v>
      </c>
      <c r="C56" s="241" t="s">
        <v>206</v>
      </c>
      <c r="D56" s="233" t="s">
        <v>145</v>
      </c>
      <c r="E56" s="234">
        <v>2.9</v>
      </c>
      <c r="F56" s="234"/>
      <c r="G56" s="235">
        <f>E56*F56</f>
        <v>0</v>
      </c>
      <c r="H56" s="236">
        <v>2.16</v>
      </c>
      <c r="I56" s="237">
        <f>E56*H56</f>
        <v>6.2640000000000002</v>
      </c>
      <c r="J56" s="236">
        <v>0</v>
      </c>
      <c r="K56" s="237">
        <f>E56*J56</f>
        <v>0</v>
      </c>
      <c r="L56" s="238"/>
      <c r="N56" s="240">
        <v>2</v>
      </c>
      <c r="Z56" s="239">
        <v>1</v>
      </c>
      <c r="AA56" s="239">
        <v>1</v>
      </c>
      <c r="AB56" s="239">
        <v>1</v>
      </c>
      <c r="AY56" s="239">
        <v>1</v>
      </c>
      <c r="AZ56" s="239">
        <f>IF(AY56=1,G56,0)</f>
        <v>0</v>
      </c>
      <c r="BA56" s="239">
        <f>IF(AY56=2,G56,0)</f>
        <v>0</v>
      </c>
      <c r="BB56" s="239">
        <f>IF(AY56=3,G56,0)</f>
        <v>0</v>
      </c>
      <c r="BC56" s="239">
        <f>IF(AY56=4,G56,0)</f>
        <v>0</v>
      </c>
      <c r="BD56" s="239">
        <f>IF(AY56=5,G56,0)</f>
        <v>0</v>
      </c>
      <c r="BZ56" s="240">
        <v>1</v>
      </c>
      <c r="CA56" s="240">
        <v>1</v>
      </c>
    </row>
    <row r="57" spans="1:79" s="239" customFormat="1" ht="15" customHeight="1" x14ac:dyDescent="0.2">
      <c r="A57" s="242"/>
      <c r="B57" s="243"/>
      <c r="C57" s="347" t="s">
        <v>360</v>
      </c>
      <c r="D57" s="348"/>
      <c r="E57" s="244">
        <v>2.9</v>
      </c>
      <c r="F57" s="245"/>
      <c r="G57" s="246"/>
      <c r="H57" s="247"/>
      <c r="I57" s="248"/>
      <c r="J57" s="249"/>
      <c r="K57" s="248"/>
      <c r="L57" s="238"/>
      <c r="N57" s="240"/>
    </row>
    <row r="58" spans="1:79" s="239" customFormat="1" ht="15" customHeight="1" x14ac:dyDescent="0.2">
      <c r="A58" s="230">
        <v>22</v>
      </c>
      <c r="B58" s="231" t="s">
        <v>207</v>
      </c>
      <c r="C58" s="241" t="s">
        <v>288</v>
      </c>
      <c r="D58" s="233" t="s">
        <v>145</v>
      </c>
      <c r="E58" s="234">
        <v>2.9</v>
      </c>
      <c r="F58" s="234"/>
      <c r="G58" s="235">
        <f>E58*F58</f>
        <v>0</v>
      </c>
      <c r="H58" s="236">
        <v>2.5249999999999999</v>
      </c>
      <c r="I58" s="237">
        <f>E58*H58</f>
        <v>7.3224999999999998</v>
      </c>
      <c r="J58" s="236">
        <v>0</v>
      </c>
      <c r="K58" s="237">
        <f>E58*J58</f>
        <v>0</v>
      </c>
      <c r="L58" s="238"/>
      <c r="N58" s="240">
        <v>2</v>
      </c>
      <c r="Z58" s="239">
        <v>1</v>
      </c>
      <c r="AA58" s="239">
        <v>1</v>
      </c>
      <c r="AB58" s="239">
        <v>1</v>
      </c>
      <c r="AY58" s="239">
        <v>1</v>
      </c>
      <c r="AZ58" s="239">
        <f>IF(AY58=1,G58,0)</f>
        <v>0</v>
      </c>
      <c r="BA58" s="239">
        <f>IF(AY58=2,G58,0)</f>
        <v>0</v>
      </c>
      <c r="BB58" s="239">
        <f>IF(AY58=3,G58,0)</f>
        <v>0</v>
      </c>
      <c r="BC58" s="239">
        <f>IF(AY58=4,G58,0)</f>
        <v>0</v>
      </c>
      <c r="BD58" s="239">
        <f>IF(AY58=5,G58,0)</f>
        <v>0</v>
      </c>
      <c r="BZ58" s="240">
        <v>1</v>
      </c>
      <c r="CA58" s="240">
        <v>1</v>
      </c>
    </row>
    <row r="59" spans="1:79" s="239" customFormat="1" ht="15" customHeight="1" x14ac:dyDescent="0.2">
      <c r="A59" s="242"/>
      <c r="B59" s="243"/>
      <c r="C59" s="347" t="s">
        <v>361</v>
      </c>
      <c r="D59" s="348"/>
      <c r="E59" s="244">
        <v>2.9</v>
      </c>
      <c r="F59" s="245"/>
      <c r="G59" s="246"/>
      <c r="H59" s="247"/>
      <c r="I59" s="248"/>
      <c r="J59" s="249"/>
      <c r="K59" s="248"/>
      <c r="L59" s="238"/>
      <c r="N59" s="240"/>
    </row>
    <row r="60" spans="1:79" s="239" customFormat="1" ht="21" customHeight="1" x14ac:dyDescent="0.2">
      <c r="A60" s="230">
        <v>23</v>
      </c>
      <c r="B60" s="231" t="s">
        <v>208</v>
      </c>
      <c r="C60" s="241" t="s">
        <v>209</v>
      </c>
      <c r="D60" s="233" t="s">
        <v>210</v>
      </c>
      <c r="E60" s="234">
        <v>0.18729999999999999</v>
      </c>
      <c r="F60" s="234"/>
      <c r="G60" s="235">
        <f>E60*F60</f>
        <v>0</v>
      </c>
      <c r="H60" s="236">
        <v>1.04548</v>
      </c>
      <c r="I60" s="237">
        <f>E60*H60</f>
        <v>0.19581840399999997</v>
      </c>
      <c r="J60" s="236">
        <v>0</v>
      </c>
      <c r="K60" s="237">
        <f>E60*J60</f>
        <v>0</v>
      </c>
      <c r="L60" s="238"/>
      <c r="N60" s="240">
        <v>2</v>
      </c>
      <c r="Z60" s="239">
        <v>1</v>
      </c>
      <c r="AA60" s="239">
        <v>1</v>
      </c>
      <c r="AB60" s="239">
        <v>1</v>
      </c>
      <c r="AY60" s="239">
        <v>1</v>
      </c>
      <c r="AZ60" s="239">
        <f>IF(AY60=1,G60,0)</f>
        <v>0</v>
      </c>
      <c r="BA60" s="239">
        <f>IF(AY60=2,G60,0)</f>
        <v>0</v>
      </c>
      <c r="BB60" s="239">
        <f>IF(AY60=3,G60,0)</f>
        <v>0</v>
      </c>
      <c r="BC60" s="239">
        <f>IF(AY60=4,G60,0)</f>
        <v>0</v>
      </c>
      <c r="BD60" s="239">
        <f>IF(AY60=5,G60,0)</f>
        <v>0</v>
      </c>
      <c r="BZ60" s="240">
        <v>1</v>
      </c>
      <c r="CA60" s="240">
        <v>1</v>
      </c>
    </row>
    <row r="61" spans="1:79" s="239" customFormat="1" ht="15" customHeight="1" x14ac:dyDescent="0.2">
      <c r="A61" s="242"/>
      <c r="B61" s="250"/>
      <c r="C61" s="349" t="s">
        <v>211</v>
      </c>
      <c r="D61" s="350"/>
      <c r="E61" s="350"/>
      <c r="F61" s="350"/>
      <c r="G61" s="351"/>
      <c r="I61" s="248"/>
      <c r="K61" s="248"/>
      <c r="L61" s="251" t="s">
        <v>211</v>
      </c>
      <c r="N61" s="240">
        <v>3</v>
      </c>
    </row>
    <row r="62" spans="1:79" s="239" customFormat="1" ht="15" customHeight="1" x14ac:dyDescent="0.2">
      <c r="A62" s="242"/>
      <c r="B62" s="243"/>
      <c r="C62" s="347" t="s">
        <v>362</v>
      </c>
      <c r="D62" s="348"/>
      <c r="E62" s="244">
        <v>0.18729999999999999</v>
      </c>
      <c r="F62" s="245"/>
      <c r="G62" s="246"/>
      <c r="H62" s="247"/>
      <c r="I62" s="248"/>
      <c r="J62" s="249"/>
      <c r="K62" s="248"/>
      <c r="L62" s="238"/>
      <c r="N62" s="240"/>
    </row>
    <row r="63" spans="1:79" s="239" customFormat="1" ht="15" customHeight="1" x14ac:dyDescent="0.2">
      <c r="A63" s="230">
        <v>24</v>
      </c>
      <c r="B63" s="231" t="s">
        <v>212</v>
      </c>
      <c r="C63" s="241" t="s">
        <v>213</v>
      </c>
      <c r="D63" s="233" t="s">
        <v>210</v>
      </c>
      <c r="E63" s="234">
        <v>1.4E-2</v>
      </c>
      <c r="F63" s="234"/>
      <c r="G63" s="235">
        <f>E63*F63</f>
        <v>0</v>
      </c>
      <c r="H63" s="236">
        <v>1</v>
      </c>
      <c r="I63" s="237">
        <f>E63*H63</f>
        <v>1.4E-2</v>
      </c>
      <c r="J63" s="236"/>
      <c r="K63" s="237">
        <f>E63*J63</f>
        <v>0</v>
      </c>
      <c r="L63" s="238"/>
      <c r="N63" s="240">
        <v>2</v>
      </c>
      <c r="Z63" s="239">
        <v>3</v>
      </c>
      <c r="AA63" s="239">
        <v>1</v>
      </c>
      <c r="AB63" s="239">
        <v>13285295</v>
      </c>
      <c r="AY63" s="239">
        <v>1</v>
      </c>
      <c r="AZ63" s="239">
        <f>IF(AY63=1,G63,0)</f>
        <v>0</v>
      </c>
      <c r="BA63" s="239">
        <f>IF(AY63=2,G63,0)</f>
        <v>0</v>
      </c>
      <c r="BB63" s="239">
        <f>IF(AY63=3,G63,0)</f>
        <v>0</v>
      </c>
      <c r="BC63" s="239">
        <f>IF(AY63=4,G63,0)</f>
        <v>0</v>
      </c>
      <c r="BD63" s="239">
        <f>IF(AY63=5,G63,0)</f>
        <v>0</v>
      </c>
      <c r="BZ63" s="240">
        <v>3</v>
      </c>
      <c r="CA63" s="240">
        <v>1</v>
      </c>
    </row>
    <row r="64" spans="1:79" ht="15" customHeight="1" x14ac:dyDescent="0.2">
      <c r="A64" s="197"/>
      <c r="B64" s="201"/>
      <c r="C64" s="344" t="s">
        <v>289</v>
      </c>
      <c r="D64" s="345"/>
      <c r="E64" s="202">
        <v>1.4E-2</v>
      </c>
      <c r="F64" s="203"/>
      <c r="G64" s="204"/>
      <c r="H64" s="205"/>
      <c r="I64" s="199"/>
      <c r="J64" s="206"/>
      <c r="K64" s="199"/>
      <c r="N64" s="188"/>
    </row>
    <row r="65" spans="1:79" x14ac:dyDescent="0.2">
      <c r="A65" s="207"/>
      <c r="B65" s="208" t="s">
        <v>94</v>
      </c>
      <c r="C65" s="209" t="s">
        <v>204</v>
      </c>
      <c r="D65" s="210"/>
      <c r="E65" s="211"/>
      <c r="F65" s="212"/>
      <c r="G65" s="213">
        <f>SUM(G55:G64)</f>
        <v>0</v>
      </c>
      <c r="H65" s="214"/>
      <c r="I65" s="215">
        <f>SUM(I55:I64)</f>
        <v>13.796318404000001</v>
      </c>
      <c r="J65" s="214"/>
      <c r="K65" s="215">
        <f>SUM(K55:K64)</f>
        <v>0</v>
      </c>
      <c r="N65" s="188">
        <v>4</v>
      </c>
      <c r="AZ65" s="216">
        <f>SUM(AZ55:AZ64)</f>
        <v>0</v>
      </c>
      <c r="BA65" s="216">
        <f>SUM(BA55:BA64)</f>
        <v>0</v>
      </c>
      <c r="BB65" s="216">
        <f>SUM(BB55:BB64)</f>
        <v>0</v>
      </c>
      <c r="BC65" s="216">
        <f>SUM(BC55:BC64)</f>
        <v>0</v>
      </c>
      <c r="BD65" s="216">
        <f>SUM(BD55:BD64)</f>
        <v>0</v>
      </c>
    </row>
    <row r="66" spans="1:79" x14ac:dyDescent="0.2">
      <c r="A66" s="178" t="s">
        <v>90</v>
      </c>
      <c r="B66" s="179" t="s">
        <v>214</v>
      </c>
      <c r="C66" s="180" t="s">
        <v>215</v>
      </c>
      <c r="D66" s="181"/>
      <c r="E66" s="182"/>
      <c r="F66" s="182"/>
      <c r="G66" s="183"/>
      <c r="H66" s="184"/>
      <c r="I66" s="185"/>
      <c r="J66" s="186"/>
      <c r="K66" s="187"/>
      <c r="N66" s="188">
        <v>1</v>
      </c>
    </row>
    <row r="67" spans="1:79" s="239" customFormat="1" ht="33.75" x14ac:dyDescent="0.2">
      <c r="A67" s="230">
        <v>25</v>
      </c>
      <c r="B67" s="231" t="s">
        <v>290</v>
      </c>
      <c r="C67" s="241" t="s">
        <v>421</v>
      </c>
      <c r="D67" s="233" t="s">
        <v>167</v>
      </c>
      <c r="E67" s="234">
        <v>29</v>
      </c>
      <c r="F67" s="234"/>
      <c r="G67" s="235">
        <f>E67*F67</f>
        <v>0</v>
      </c>
      <c r="H67" s="236">
        <v>0.33074999999999999</v>
      </c>
      <c r="I67" s="237">
        <f>E67*H67</f>
        <v>9.5917499999999993</v>
      </c>
      <c r="J67" s="236">
        <v>0</v>
      </c>
      <c r="K67" s="237">
        <f>E67*J67</f>
        <v>0</v>
      </c>
      <c r="L67" s="238"/>
      <c r="N67" s="240">
        <v>2</v>
      </c>
      <c r="Z67" s="239">
        <v>1</v>
      </c>
      <c r="AA67" s="239">
        <v>1</v>
      </c>
      <c r="AB67" s="239">
        <v>1</v>
      </c>
      <c r="AY67" s="239">
        <v>1</v>
      </c>
      <c r="AZ67" s="239">
        <f>IF(AY67=1,G67,0)</f>
        <v>0</v>
      </c>
      <c r="BA67" s="239">
        <f>IF(AY67=2,G67,0)</f>
        <v>0</v>
      </c>
      <c r="BB67" s="239">
        <f>IF(AY67=3,G67,0)</f>
        <v>0</v>
      </c>
      <c r="BC67" s="239">
        <f>IF(AY67=4,G67,0)</f>
        <v>0</v>
      </c>
      <c r="BD67" s="239">
        <f>IF(AY67=5,G67,0)</f>
        <v>0</v>
      </c>
      <c r="BZ67" s="240">
        <v>1</v>
      </c>
      <c r="CA67" s="240">
        <v>1</v>
      </c>
    </row>
    <row r="68" spans="1:79" x14ac:dyDescent="0.2">
      <c r="A68" s="207"/>
      <c r="B68" s="208" t="s">
        <v>94</v>
      </c>
      <c r="C68" s="209" t="s">
        <v>216</v>
      </c>
      <c r="D68" s="210"/>
      <c r="E68" s="211"/>
      <c r="F68" s="212"/>
      <c r="G68" s="213">
        <f>SUM(G66:G67)</f>
        <v>0</v>
      </c>
      <c r="H68" s="214"/>
      <c r="I68" s="215">
        <f>SUM(I66:I67)</f>
        <v>9.5917499999999993</v>
      </c>
      <c r="J68" s="214"/>
      <c r="K68" s="215">
        <f>SUM(K66:K67)</f>
        <v>0</v>
      </c>
      <c r="N68" s="188">
        <v>4</v>
      </c>
      <c r="AZ68" s="216">
        <f>SUM(AZ66:AZ67)</f>
        <v>0</v>
      </c>
      <c r="BA68" s="216">
        <f>SUM(BA66:BA67)</f>
        <v>0</v>
      </c>
      <c r="BB68" s="216">
        <f>SUM(BB66:BB67)</f>
        <v>0</v>
      </c>
      <c r="BC68" s="216">
        <f>SUM(BC66:BC67)</f>
        <v>0</v>
      </c>
      <c r="BD68" s="216">
        <f>SUM(BD66:BD67)</f>
        <v>0</v>
      </c>
    </row>
    <row r="69" spans="1:79" x14ac:dyDescent="0.2">
      <c r="A69" s="178" t="s">
        <v>90</v>
      </c>
      <c r="B69" s="179" t="s">
        <v>218</v>
      </c>
      <c r="C69" s="180" t="s">
        <v>219</v>
      </c>
      <c r="D69" s="181"/>
      <c r="E69" s="182"/>
      <c r="F69" s="182"/>
      <c r="G69" s="183"/>
      <c r="H69" s="184"/>
      <c r="I69" s="185"/>
      <c r="J69" s="186"/>
      <c r="K69" s="187"/>
      <c r="N69" s="188">
        <v>1</v>
      </c>
    </row>
    <row r="70" spans="1:79" s="239" customFormat="1" x14ac:dyDescent="0.2">
      <c r="A70" s="230">
        <v>26</v>
      </c>
      <c r="B70" s="231" t="s">
        <v>221</v>
      </c>
      <c r="C70" s="241" t="s">
        <v>222</v>
      </c>
      <c r="D70" s="233" t="s">
        <v>167</v>
      </c>
      <c r="E70" s="234">
        <v>19</v>
      </c>
      <c r="F70" s="234"/>
      <c r="G70" s="235">
        <f>E70*F70</f>
        <v>0</v>
      </c>
      <c r="H70" s="236">
        <v>7.3899999999999993E-2</v>
      </c>
      <c r="I70" s="237">
        <f>E70*H70</f>
        <v>1.4040999999999999</v>
      </c>
      <c r="J70" s="236">
        <v>0</v>
      </c>
      <c r="K70" s="237">
        <f>E70*J70</f>
        <v>0</v>
      </c>
      <c r="L70" s="238"/>
      <c r="N70" s="240">
        <v>2</v>
      </c>
      <c r="Z70" s="239">
        <v>1</v>
      </c>
      <c r="AA70" s="239">
        <v>1</v>
      </c>
      <c r="AB70" s="239">
        <v>1</v>
      </c>
      <c r="AY70" s="239">
        <v>1</v>
      </c>
      <c r="AZ70" s="239">
        <f>IF(AY70=1,G70,0)</f>
        <v>0</v>
      </c>
      <c r="BA70" s="239">
        <f>IF(AY70=2,G70,0)</f>
        <v>0</v>
      </c>
      <c r="BB70" s="239">
        <f>IF(AY70=3,G70,0)</f>
        <v>0</v>
      </c>
      <c r="BC70" s="239">
        <f>IF(AY70=4,G70,0)</f>
        <v>0</v>
      </c>
      <c r="BD70" s="239">
        <f>IF(AY70=5,G70,0)</f>
        <v>0</v>
      </c>
      <c r="BZ70" s="240">
        <v>1</v>
      </c>
      <c r="CA70" s="240">
        <v>1</v>
      </c>
    </row>
    <row r="71" spans="1:79" s="239" customFormat="1" x14ac:dyDescent="0.2">
      <c r="A71" s="230"/>
      <c r="B71" s="231"/>
      <c r="C71" s="232" t="s">
        <v>428</v>
      </c>
      <c r="D71" s="233"/>
      <c r="E71" s="234"/>
      <c r="F71" s="234"/>
      <c r="G71" s="235"/>
      <c r="H71" s="236"/>
      <c r="I71" s="237"/>
      <c r="J71" s="236"/>
      <c r="K71" s="237"/>
      <c r="L71" s="238"/>
      <c r="N71" s="240"/>
      <c r="BZ71" s="240"/>
      <c r="CA71" s="240"/>
    </row>
    <row r="72" spans="1:79" s="239" customFormat="1" x14ac:dyDescent="0.2">
      <c r="A72" s="230">
        <v>27</v>
      </c>
      <c r="B72" s="231" t="s">
        <v>284</v>
      </c>
      <c r="C72" s="241" t="s">
        <v>293</v>
      </c>
      <c r="D72" s="233" t="s">
        <v>167</v>
      </c>
      <c r="E72" s="234">
        <v>20</v>
      </c>
      <c r="F72" s="234"/>
      <c r="G72" s="235">
        <f>E72*F72</f>
        <v>0</v>
      </c>
      <c r="H72" s="236">
        <v>0.129</v>
      </c>
      <c r="I72" s="237">
        <f>E72*H72</f>
        <v>2.58</v>
      </c>
      <c r="J72" s="236"/>
      <c r="K72" s="237">
        <f>E72*J72</f>
        <v>0</v>
      </c>
      <c r="L72" s="238"/>
      <c r="N72" s="240">
        <v>2</v>
      </c>
      <c r="Z72" s="239">
        <v>3</v>
      </c>
      <c r="AA72" s="239">
        <v>1</v>
      </c>
      <c r="AB72" s="239">
        <v>592451124</v>
      </c>
      <c r="AY72" s="239">
        <v>1</v>
      </c>
      <c r="AZ72" s="239">
        <f>IF(AY72=1,G72,0)</f>
        <v>0</v>
      </c>
      <c r="BA72" s="239">
        <f>IF(AY72=2,G72,0)</f>
        <v>0</v>
      </c>
      <c r="BB72" s="239">
        <f>IF(AY72=3,G72,0)</f>
        <v>0</v>
      </c>
      <c r="BC72" s="239">
        <f>IF(AY72=4,G72,0)</f>
        <v>0</v>
      </c>
      <c r="BD72" s="239">
        <f>IF(AY72=5,G72,0)</f>
        <v>0</v>
      </c>
      <c r="BZ72" s="240">
        <v>3</v>
      </c>
      <c r="CA72" s="240">
        <v>1</v>
      </c>
    </row>
    <row r="73" spans="1:79" x14ac:dyDescent="0.2">
      <c r="A73" s="197"/>
      <c r="B73" s="201"/>
      <c r="C73" s="344" t="s">
        <v>422</v>
      </c>
      <c r="D73" s="345"/>
      <c r="E73" s="202">
        <v>19.95</v>
      </c>
      <c r="F73" s="203"/>
      <c r="G73" s="204"/>
      <c r="H73" s="205"/>
      <c r="I73" s="199"/>
      <c r="J73" s="206"/>
      <c r="K73" s="199"/>
      <c r="N73" s="188"/>
    </row>
    <row r="74" spans="1:79" x14ac:dyDescent="0.2">
      <c r="A74" s="197"/>
      <c r="B74" s="201"/>
      <c r="C74" s="344" t="s">
        <v>423</v>
      </c>
      <c r="D74" s="345"/>
      <c r="E74" s="202">
        <v>0.05</v>
      </c>
      <c r="F74" s="203"/>
      <c r="G74" s="204"/>
      <c r="H74" s="205"/>
      <c r="I74" s="199"/>
      <c r="J74" s="206"/>
      <c r="K74" s="199"/>
      <c r="N74" s="188"/>
    </row>
    <row r="75" spans="1:79" x14ac:dyDescent="0.2">
      <c r="A75" s="207"/>
      <c r="B75" s="208" t="s">
        <v>94</v>
      </c>
      <c r="C75" s="209" t="s">
        <v>220</v>
      </c>
      <c r="D75" s="210"/>
      <c r="E75" s="211"/>
      <c r="F75" s="212"/>
      <c r="G75" s="213">
        <f>SUM(G69:G74)</f>
        <v>0</v>
      </c>
      <c r="H75" s="214"/>
      <c r="I75" s="215">
        <f>SUM(I69:I74)</f>
        <v>3.9840999999999998</v>
      </c>
      <c r="J75" s="214"/>
      <c r="K75" s="215">
        <f>SUM(K69:K74)</f>
        <v>0</v>
      </c>
      <c r="N75" s="188">
        <v>4</v>
      </c>
      <c r="AZ75" s="216">
        <f>SUM(AZ69:AZ74)</f>
        <v>0</v>
      </c>
      <c r="BA75" s="216">
        <f>SUM(BA69:BA74)</f>
        <v>0</v>
      </c>
      <c r="BB75" s="216">
        <f>SUM(BB69:BB74)</f>
        <v>0</v>
      </c>
      <c r="BC75" s="216">
        <f>SUM(BC69:BC74)</f>
        <v>0</v>
      </c>
      <c r="BD75" s="216">
        <f>SUM(BD69:BD74)</f>
        <v>0</v>
      </c>
    </row>
    <row r="76" spans="1:79" x14ac:dyDescent="0.2">
      <c r="A76" s="178" t="s">
        <v>90</v>
      </c>
      <c r="B76" s="179" t="s">
        <v>223</v>
      </c>
      <c r="C76" s="180" t="s">
        <v>224</v>
      </c>
      <c r="D76" s="181"/>
      <c r="E76" s="182"/>
      <c r="F76" s="182"/>
      <c r="G76" s="183"/>
      <c r="H76" s="184"/>
      <c r="I76" s="185"/>
      <c r="J76" s="186"/>
      <c r="K76" s="187"/>
      <c r="N76" s="188">
        <v>1</v>
      </c>
    </row>
    <row r="77" spans="1:79" s="239" customFormat="1" x14ac:dyDescent="0.2">
      <c r="A77" s="230">
        <v>28</v>
      </c>
      <c r="B77" s="231" t="s">
        <v>226</v>
      </c>
      <c r="C77" s="241" t="s">
        <v>227</v>
      </c>
      <c r="D77" s="233" t="s">
        <v>145</v>
      </c>
      <c r="E77" s="234">
        <v>2.9</v>
      </c>
      <c r="F77" s="234"/>
      <c r="G77" s="235">
        <f>E77*F77</f>
        <v>0</v>
      </c>
      <c r="H77" s="236">
        <v>2.5249999999999999</v>
      </c>
      <c r="I77" s="237">
        <f>E77*H77</f>
        <v>7.3224999999999998</v>
      </c>
      <c r="J77" s="236">
        <v>0</v>
      </c>
      <c r="K77" s="237">
        <f>E77*J77</f>
        <v>0</v>
      </c>
      <c r="L77" s="238"/>
      <c r="N77" s="240">
        <v>2</v>
      </c>
      <c r="Z77" s="239">
        <v>1</v>
      </c>
      <c r="AA77" s="239">
        <v>1</v>
      </c>
      <c r="AB77" s="239">
        <v>1</v>
      </c>
      <c r="AY77" s="239">
        <v>1</v>
      </c>
      <c r="AZ77" s="239">
        <f>IF(AY77=1,G77,0)</f>
        <v>0</v>
      </c>
      <c r="BA77" s="239">
        <f>IF(AY77=2,G77,0)</f>
        <v>0</v>
      </c>
      <c r="BB77" s="239">
        <f>IF(AY77=3,G77,0)</f>
        <v>0</v>
      </c>
      <c r="BC77" s="239">
        <f>IF(AY77=4,G77,0)</f>
        <v>0</v>
      </c>
      <c r="BD77" s="239">
        <f>IF(AY77=5,G77,0)</f>
        <v>0</v>
      </c>
      <c r="BZ77" s="240">
        <v>1</v>
      </c>
      <c r="CA77" s="240">
        <v>1</v>
      </c>
    </row>
    <row r="78" spans="1:79" ht="15" customHeight="1" x14ac:dyDescent="0.2">
      <c r="A78" s="197"/>
      <c r="B78" s="198"/>
      <c r="C78" s="336" t="s">
        <v>228</v>
      </c>
      <c r="D78" s="337"/>
      <c r="E78" s="337"/>
      <c r="F78" s="337"/>
      <c r="G78" s="338"/>
      <c r="I78" s="199"/>
      <c r="K78" s="199"/>
      <c r="L78" s="229" t="s">
        <v>228</v>
      </c>
      <c r="N78" s="188">
        <v>3</v>
      </c>
    </row>
    <row r="79" spans="1:79" ht="15" customHeight="1" x14ac:dyDescent="0.2">
      <c r="A79" s="197"/>
      <c r="B79" s="201"/>
      <c r="C79" s="344" t="s">
        <v>360</v>
      </c>
      <c r="D79" s="345"/>
      <c r="E79" s="202">
        <v>2.9</v>
      </c>
      <c r="F79" s="203"/>
      <c r="G79" s="204"/>
      <c r="H79" s="205"/>
      <c r="I79" s="199"/>
      <c r="J79" s="206"/>
      <c r="K79" s="199"/>
      <c r="N79" s="188"/>
    </row>
    <row r="80" spans="1:79" ht="15" customHeight="1" x14ac:dyDescent="0.2">
      <c r="A80" s="189">
        <v>29</v>
      </c>
      <c r="B80" s="190" t="s">
        <v>229</v>
      </c>
      <c r="C80" s="191" t="s">
        <v>230</v>
      </c>
      <c r="D80" s="192" t="s">
        <v>167</v>
      </c>
      <c r="E80" s="193">
        <v>29</v>
      </c>
      <c r="F80" s="193"/>
      <c r="G80" s="194">
        <f>E80*F80</f>
        <v>0</v>
      </c>
      <c r="H80" s="195">
        <v>2.2000000000000001E-4</v>
      </c>
      <c r="I80" s="196">
        <f>E80*H80</f>
        <v>6.3800000000000003E-3</v>
      </c>
      <c r="J80" s="195">
        <v>0</v>
      </c>
      <c r="K80" s="196">
        <f>E80*J80</f>
        <v>0</v>
      </c>
      <c r="N80" s="188">
        <v>2</v>
      </c>
      <c r="Z80" s="161">
        <v>1</v>
      </c>
      <c r="AA80" s="161">
        <v>1</v>
      </c>
      <c r="AB80" s="161">
        <v>1</v>
      </c>
      <c r="AY80" s="161">
        <v>1</v>
      </c>
      <c r="AZ80" s="161">
        <f>IF(AY80=1,G80,0)</f>
        <v>0</v>
      </c>
      <c r="BA80" s="161">
        <f>IF(AY80=2,G80,0)</f>
        <v>0</v>
      </c>
      <c r="BB80" s="161">
        <f>IF(AY80=3,G80,0)</f>
        <v>0</v>
      </c>
      <c r="BC80" s="161">
        <f>IF(AY80=4,G80,0)</f>
        <v>0</v>
      </c>
      <c r="BD80" s="161">
        <f>IF(AY80=5,G80,0)</f>
        <v>0</v>
      </c>
      <c r="BZ80" s="188">
        <v>1</v>
      </c>
      <c r="CA80" s="188">
        <v>1</v>
      </c>
    </row>
    <row r="81" spans="1:79" ht="15" customHeight="1" x14ac:dyDescent="0.2">
      <c r="A81" s="197"/>
      <c r="B81" s="201"/>
      <c r="C81" s="344" t="s">
        <v>363</v>
      </c>
      <c r="D81" s="345"/>
      <c r="E81" s="202">
        <v>29</v>
      </c>
      <c r="F81" s="203"/>
      <c r="G81" s="204"/>
      <c r="H81" s="205"/>
      <c r="I81" s="199"/>
      <c r="J81" s="206"/>
      <c r="K81" s="199"/>
      <c r="N81" s="188"/>
    </row>
    <row r="82" spans="1:79" ht="15" customHeight="1" x14ac:dyDescent="0.2">
      <c r="A82" s="189">
        <v>30</v>
      </c>
      <c r="B82" s="190" t="s">
        <v>231</v>
      </c>
      <c r="C82" s="191" t="s">
        <v>232</v>
      </c>
      <c r="D82" s="192" t="s">
        <v>145</v>
      </c>
      <c r="E82" s="193">
        <v>2.9</v>
      </c>
      <c r="F82" s="193"/>
      <c r="G82" s="194">
        <f>E82*F82</f>
        <v>0</v>
      </c>
      <c r="H82" s="195">
        <v>0</v>
      </c>
      <c r="I82" s="196">
        <f>E82*H82</f>
        <v>0</v>
      </c>
      <c r="J82" s="195">
        <v>0</v>
      </c>
      <c r="K82" s="196">
        <f>E82*J82</f>
        <v>0</v>
      </c>
      <c r="N82" s="188">
        <v>2</v>
      </c>
      <c r="Z82" s="161">
        <v>1</v>
      </c>
      <c r="AA82" s="161">
        <v>1</v>
      </c>
      <c r="AB82" s="161">
        <v>1</v>
      </c>
      <c r="AY82" s="161">
        <v>1</v>
      </c>
      <c r="AZ82" s="161">
        <f>IF(AY82=1,G82,0)</f>
        <v>0</v>
      </c>
      <c r="BA82" s="161">
        <f>IF(AY82=2,G82,0)</f>
        <v>0</v>
      </c>
      <c r="BB82" s="161">
        <f>IF(AY82=3,G82,0)</f>
        <v>0</v>
      </c>
      <c r="BC82" s="161">
        <f>IF(AY82=4,G82,0)</f>
        <v>0</v>
      </c>
      <c r="BD82" s="161">
        <f>IF(AY82=5,G82,0)</f>
        <v>0</v>
      </c>
      <c r="BZ82" s="188">
        <v>1</v>
      </c>
      <c r="CA82" s="188">
        <v>1</v>
      </c>
    </row>
    <row r="83" spans="1:79" ht="15" customHeight="1" x14ac:dyDescent="0.2">
      <c r="A83" s="197"/>
      <c r="B83" s="201"/>
      <c r="C83" s="344" t="s">
        <v>361</v>
      </c>
      <c r="D83" s="345"/>
      <c r="E83" s="202">
        <v>2.9</v>
      </c>
      <c r="F83" s="203"/>
      <c r="G83" s="204"/>
      <c r="H83" s="205"/>
      <c r="I83" s="199"/>
      <c r="J83" s="206"/>
      <c r="K83" s="199"/>
      <c r="N83" s="188"/>
    </row>
    <row r="84" spans="1:79" ht="15" customHeight="1" x14ac:dyDescent="0.2">
      <c r="A84" s="207"/>
      <c r="B84" s="208" t="s">
        <v>94</v>
      </c>
      <c r="C84" s="209" t="s">
        <v>225</v>
      </c>
      <c r="D84" s="210"/>
      <c r="E84" s="211"/>
      <c r="F84" s="212"/>
      <c r="G84" s="213">
        <f>SUM(G76:G83)</f>
        <v>0</v>
      </c>
      <c r="H84" s="214"/>
      <c r="I84" s="215">
        <f>SUM(I76:I83)</f>
        <v>7.3288799999999998</v>
      </c>
      <c r="J84" s="214"/>
      <c r="K84" s="215">
        <f>SUM(K76:K83)</f>
        <v>0</v>
      </c>
      <c r="N84" s="188">
        <v>4</v>
      </c>
      <c r="AZ84" s="216">
        <f>SUM(AZ76:AZ83)</f>
        <v>0</v>
      </c>
      <c r="BA84" s="216">
        <f>SUM(BA76:BA83)</f>
        <v>0</v>
      </c>
      <c r="BB84" s="216">
        <f>SUM(BB76:BB83)</f>
        <v>0</v>
      </c>
      <c r="BC84" s="216">
        <f>SUM(BC76:BC83)</f>
        <v>0</v>
      </c>
      <c r="BD84" s="216">
        <f>SUM(BD76:BD83)</f>
        <v>0</v>
      </c>
    </row>
    <row r="85" spans="1:79" ht="15" customHeight="1" x14ac:dyDescent="0.2">
      <c r="A85" s="178" t="s">
        <v>90</v>
      </c>
      <c r="B85" s="179" t="s">
        <v>238</v>
      </c>
      <c r="C85" s="180" t="s">
        <v>239</v>
      </c>
      <c r="D85" s="181"/>
      <c r="E85" s="182"/>
      <c r="F85" s="182"/>
      <c r="G85" s="183"/>
      <c r="H85" s="184"/>
      <c r="I85" s="185"/>
      <c r="J85" s="186"/>
      <c r="K85" s="187"/>
      <c r="N85" s="188">
        <v>1</v>
      </c>
    </row>
    <row r="86" spans="1:79" ht="15" customHeight="1" x14ac:dyDescent="0.2">
      <c r="A86" s="189">
        <v>31</v>
      </c>
      <c r="B86" s="190" t="s">
        <v>242</v>
      </c>
      <c r="C86" s="191" t="s">
        <v>364</v>
      </c>
      <c r="D86" s="192" t="s">
        <v>181</v>
      </c>
      <c r="E86" s="193">
        <v>4</v>
      </c>
      <c r="F86" s="193"/>
      <c r="G86" s="194">
        <f>E86*F86</f>
        <v>0</v>
      </c>
      <c r="H86" s="195">
        <v>0.185</v>
      </c>
      <c r="I86" s="196">
        <f>E86*H86</f>
        <v>0.74</v>
      </c>
      <c r="J86" s="195">
        <v>0</v>
      </c>
      <c r="K86" s="196">
        <f>E86*J86</f>
        <v>0</v>
      </c>
      <c r="N86" s="188">
        <v>2</v>
      </c>
      <c r="Z86" s="161">
        <v>1</v>
      </c>
      <c r="AA86" s="161">
        <v>1</v>
      </c>
      <c r="AB86" s="161">
        <v>1</v>
      </c>
      <c r="AY86" s="161">
        <v>1</v>
      </c>
      <c r="AZ86" s="161">
        <f>IF(AY86=1,G86,0)</f>
        <v>0</v>
      </c>
      <c r="BA86" s="161">
        <f>IF(AY86=2,G86,0)</f>
        <v>0</v>
      </c>
      <c r="BB86" s="161">
        <f>IF(AY86=3,G86,0)</f>
        <v>0</v>
      </c>
      <c r="BC86" s="161">
        <f>IF(AY86=4,G86,0)</f>
        <v>0</v>
      </c>
      <c r="BD86" s="161">
        <f>IF(AY86=5,G86,0)</f>
        <v>0</v>
      </c>
      <c r="BZ86" s="188">
        <v>1</v>
      </c>
      <c r="CA86" s="188">
        <v>1</v>
      </c>
    </row>
    <row r="87" spans="1:79" s="239" customFormat="1" ht="15" customHeight="1" x14ac:dyDescent="0.2">
      <c r="A87" s="230">
        <v>32</v>
      </c>
      <c r="B87" s="231" t="s">
        <v>244</v>
      </c>
      <c r="C87" s="241" t="s">
        <v>285</v>
      </c>
      <c r="D87" s="233" t="s">
        <v>181</v>
      </c>
      <c r="E87" s="234">
        <v>18</v>
      </c>
      <c r="F87" s="234"/>
      <c r="G87" s="235">
        <f>E87*F87</f>
        <v>0</v>
      </c>
      <c r="H87" s="236">
        <v>0.188</v>
      </c>
      <c r="I87" s="237">
        <f>E87*H87</f>
        <v>3.3839999999999999</v>
      </c>
      <c r="J87" s="236">
        <v>0</v>
      </c>
      <c r="K87" s="237">
        <f>E87*J87</f>
        <v>0</v>
      </c>
      <c r="L87" s="238"/>
      <c r="N87" s="240">
        <v>2</v>
      </c>
      <c r="Z87" s="239">
        <v>1</v>
      </c>
      <c r="AA87" s="239">
        <v>1</v>
      </c>
      <c r="AB87" s="239">
        <v>1</v>
      </c>
      <c r="AY87" s="239">
        <v>1</v>
      </c>
      <c r="AZ87" s="239">
        <f>IF(AY87=1,G87,0)</f>
        <v>0</v>
      </c>
      <c r="BA87" s="239">
        <f>IF(AY87=2,G87,0)</f>
        <v>0</v>
      </c>
      <c r="BB87" s="239">
        <f>IF(AY87=3,G87,0)</f>
        <v>0</v>
      </c>
      <c r="BC87" s="239">
        <f>IF(AY87=4,G87,0)</f>
        <v>0</v>
      </c>
      <c r="BD87" s="239">
        <f>IF(AY87=5,G87,0)</f>
        <v>0</v>
      </c>
      <c r="BZ87" s="240">
        <v>1</v>
      </c>
      <c r="CA87" s="240">
        <v>1</v>
      </c>
    </row>
    <row r="88" spans="1:79" s="239" customFormat="1" ht="15" customHeight="1" x14ac:dyDescent="0.2">
      <c r="A88" s="242"/>
      <c r="B88" s="243"/>
      <c r="C88" s="347" t="s">
        <v>426</v>
      </c>
      <c r="D88" s="348"/>
      <c r="E88" s="244">
        <v>18</v>
      </c>
      <c r="F88" s="245"/>
      <c r="G88" s="246"/>
      <c r="H88" s="247"/>
      <c r="I88" s="248"/>
      <c r="J88" s="249"/>
      <c r="K88" s="248"/>
      <c r="L88" s="238"/>
      <c r="N88" s="240"/>
    </row>
    <row r="89" spans="1:79" s="239" customFormat="1" x14ac:dyDescent="0.2">
      <c r="A89" s="230">
        <v>33</v>
      </c>
      <c r="B89" s="231" t="s">
        <v>245</v>
      </c>
      <c r="C89" s="241" t="s">
        <v>365</v>
      </c>
      <c r="D89" s="233" t="s">
        <v>193</v>
      </c>
      <c r="E89" s="234">
        <v>24</v>
      </c>
      <c r="F89" s="234"/>
      <c r="G89" s="235">
        <f>E89*F89</f>
        <v>0</v>
      </c>
      <c r="H89" s="236">
        <v>4.5999999999999999E-2</v>
      </c>
      <c r="I89" s="237">
        <f>E89*H89</f>
        <v>1.1040000000000001</v>
      </c>
      <c r="J89" s="236"/>
      <c r="K89" s="237">
        <f>E89*J89</f>
        <v>0</v>
      </c>
      <c r="L89" s="238"/>
      <c r="N89" s="240">
        <v>2</v>
      </c>
      <c r="Z89" s="239">
        <v>3</v>
      </c>
      <c r="AA89" s="239">
        <v>1</v>
      </c>
      <c r="AB89" s="239">
        <v>59217420</v>
      </c>
      <c r="AY89" s="239">
        <v>1</v>
      </c>
      <c r="AZ89" s="239">
        <f>IF(AY89=1,G89,0)</f>
        <v>0</v>
      </c>
      <c r="BA89" s="239">
        <f>IF(AY89=2,G89,0)</f>
        <v>0</v>
      </c>
      <c r="BB89" s="239">
        <f>IF(AY89=3,G89,0)</f>
        <v>0</v>
      </c>
      <c r="BC89" s="239">
        <f>IF(AY89=4,G89,0)</f>
        <v>0</v>
      </c>
      <c r="BD89" s="239">
        <f>IF(AY89=5,G89,0)</f>
        <v>0</v>
      </c>
      <c r="BZ89" s="240">
        <v>3</v>
      </c>
      <c r="CA89" s="240">
        <v>1</v>
      </c>
    </row>
    <row r="90" spans="1:79" x14ac:dyDescent="0.2">
      <c r="A90" s="197"/>
      <c r="B90" s="201"/>
      <c r="C90" s="344" t="s">
        <v>424</v>
      </c>
      <c r="D90" s="345"/>
      <c r="E90" s="202">
        <v>23.1</v>
      </c>
      <c r="F90" s="203"/>
      <c r="G90" s="204"/>
      <c r="H90" s="205"/>
      <c r="I90" s="199"/>
      <c r="J90" s="206"/>
      <c r="K90" s="199"/>
      <c r="N90" s="188"/>
    </row>
    <row r="91" spans="1:79" x14ac:dyDescent="0.2">
      <c r="A91" s="197"/>
      <c r="B91" s="201"/>
      <c r="C91" s="344" t="s">
        <v>425</v>
      </c>
      <c r="D91" s="345"/>
      <c r="E91" s="202">
        <v>0.9</v>
      </c>
      <c r="F91" s="203"/>
      <c r="G91" s="204"/>
      <c r="H91" s="205"/>
      <c r="I91" s="199"/>
      <c r="J91" s="206"/>
      <c r="K91" s="199"/>
      <c r="N91" s="188"/>
    </row>
    <row r="92" spans="1:79" x14ac:dyDescent="0.2">
      <c r="A92" s="207"/>
      <c r="B92" s="208" t="s">
        <v>94</v>
      </c>
      <c r="C92" s="209" t="s">
        <v>240</v>
      </c>
      <c r="D92" s="210"/>
      <c r="E92" s="211"/>
      <c r="F92" s="212"/>
      <c r="G92" s="213">
        <f>SUM(G85:G91)</f>
        <v>0</v>
      </c>
      <c r="H92" s="214"/>
      <c r="I92" s="215">
        <f>SUM(I85:I91)</f>
        <v>5.2279999999999998</v>
      </c>
      <c r="J92" s="214"/>
      <c r="K92" s="215">
        <f>SUM(K85:K91)</f>
        <v>0</v>
      </c>
      <c r="N92" s="188">
        <v>4</v>
      </c>
      <c r="AZ92" s="216">
        <f>SUM(AZ85:AZ91)</f>
        <v>0</v>
      </c>
      <c r="BA92" s="216">
        <f>SUM(BA85:BA91)</f>
        <v>0</v>
      </c>
      <c r="BB92" s="216">
        <f>SUM(BB85:BB91)</f>
        <v>0</v>
      </c>
      <c r="BC92" s="216">
        <f>SUM(BC85:BC91)</f>
        <v>0</v>
      </c>
      <c r="BD92" s="216">
        <f>SUM(BD85:BD91)</f>
        <v>0</v>
      </c>
    </row>
    <row r="93" spans="1:79" x14ac:dyDescent="0.2">
      <c r="A93" s="178" t="s">
        <v>90</v>
      </c>
      <c r="B93" s="179" t="s">
        <v>246</v>
      </c>
      <c r="C93" s="180" t="s">
        <v>247</v>
      </c>
      <c r="D93" s="181"/>
      <c r="E93" s="182"/>
      <c r="F93" s="182"/>
      <c r="G93" s="183"/>
      <c r="H93" s="184"/>
      <c r="I93" s="185"/>
      <c r="J93" s="186"/>
      <c r="K93" s="187"/>
      <c r="N93" s="188">
        <v>1</v>
      </c>
    </row>
    <row r="94" spans="1:79" x14ac:dyDescent="0.2">
      <c r="A94" s="189">
        <v>34</v>
      </c>
      <c r="B94" s="190" t="s">
        <v>249</v>
      </c>
      <c r="C94" s="191" t="s">
        <v>250</v>
      </c>
      <c r="D94" s="192" t="s">
        <v>427</v>
      </c>
      <c r="E94" s="193">
        <v>1</v>
      </c>
      <c r="F94" s="193"/>
      <c r="G94" s="194">
        <f>E94*F94</f>
        <v>0</v>
      </c>
      <c r="H94" s="195"/>
      <c r="I94" s="196">
        <f>E94*H94</f>
        <v>0</v>
      </c>
      <c r="J94" s="195"/>
      <c r="K94" s="196">
        <f>E94*J94</f>
        <v>0</v>
      </c>
      <c r="N94" s="188">
        <v>2</v>
      </c>
      <c r="Z94" s="161">
        <v>6</v>
      </c>
      <c r="AA94" s="161">
        <v>1</v>
      </c>
      <c r="AB94" s="161">
        <v>171156610600</v>
      </c>
      <c r="AY94" s="161">
        <v>1</v>
      </c>
      <c r="AZ94" s="161">
        <f>IF(AY94=1,G94,0)</f>
        <v>0</v>
      </c>
      <c r="BA94" s="161">
        <f>IF(AY94=2,G94,0)</f>
        <v>0</v>
      </c>
      <c r="BB94" s="161">
        <f>IF(AY94=3,G94,0)</f>
        <v>0</v>
      </c>
      <c r="BC94" s="161">
        <f>IF(AY94=4,G94,0)</f>
        <v>0</v>
      </c>
      <c r="BD94" s="161">
        <f>IF(AY94=5,G94,0)</f>
        <v>0</v>
      </c>
      <c r="BZ94" s="188">
        <v>6</v>
      </c>
      <c r="CA94" s="188">
        <v>1</v>
      </c>
    </row>
    <row r="95" spans="1:79" ht="5.25" customHeight="1" x14ac:dyDescent="0.2">
      <c r="A95" s="197"/>
      <c r="B95" s="198"/>
      <c r="C95" s="336"/>
      <c r="D95" s="337"/>
      <c r="E95" s="337"/>
      <c r="F95" s="337"/>
      <c r="G95" s="338"/>
      <c r="I95" s="199"/>
      <c r="K95" s="199"/>
      <c r="L95" s="229"/>
      <c r="N95" s="188">
        <v>3</v>
      </c>
    </row>
    <row r="96" spans="1:79" x14ac:dyDescent="0.2">
      <c r="A96" s="207"/>
      <c r="B96" s="208" t="s">
        <v>94</v>
      </c>
      <c r="C96" s="209" t="s">
        <v>248</v>
      </c>
      <c r="D96" s="210"/>
      <c r="E96" s="211"/>
      <c r="F96" s="212"/>
      <c r="G96" s="213">
        <f>SUM(G93:G95)</f>
        <v>0</v>
      </c>
      <c r="H96" s="214"/>
      <c r="I96" s="215">
        <f>SUM(I93:I95)</f>
        <v>0</v>
      </c>
      <c r="J96" s="214"/>
      <c r="K96" s="215">
        <f>SUM(K93:K95)</f>
        <v>0</v>
      </c>
      <c r="N96" s="188">
        <v>4</v>
      </c>
      <c r="AZ96" s="216">
        <f>SUM(AZ93:AZ95)</f>
        <v>0</v>
      </c>
      <c r="BA96" s="216">
        <f>SUM(BA93:BA95)</f>
        <v>0</v>
      </c>
      <c r="BB96" s="216">
        <f>SUM(BB93:BB95)</f>
        <v>0</v>
      </c>
      <c r="BC96" s="216">
        <f>SUM(BC93:BC95)</f>
        <v>0</v>
      </c>
      <c r="BD96" s="216">
        <f>SUM(BD93:BD95)</f>
        <v>0</v>
      </c>
    </row>
    <row r="97" spans="1:79" x14ac:dyDescent="0.2">
      <c r="A97" s="178" t="s">
        <v>90</v>
      </c>
      <c r="B97" s="179" t="s">
        <v>251</v>
      </c>
      <c r="C97" s="180" t="s">
        <v>252</v>
      </c>
      <c r="D97" s="181"/>
      <c r="E97" s="182"/>
      <c r="F97" s="182"/>
      <c r="G97" s="183"/>
      <c r="H97" s="184"/>
      <c r="I97" s="185"/>
      <c r="J97" s="186"/>
      <c r="K97" s="187"/>
      <c r="N97" s="188">
        <v>1</v>
      </c>
    </row>
    <row r="98" spans="1:79" s="239" customFormat="1" x14ac:dyDescent="0.2">
      <c r="A98" s="230">
        <v>35</v>
      </c>
      <c r="B98" s="231" t="s">
        <v>254</v>
      </c>
      <c r="C98" s="241" t="s">
        <v>255</v>
      </c>
      <c r="D98" s="233" t="s">
        <v>210</v>
      </c>
      <c r="E98" s="234">
        <v>75.3</v>
      </c>
      <c r="F98" s="234"/>
      <c r="G98" s="235">
        <f>E98*F98</f>
        <v>0</v>
      </c>
      <c r="H98" s="236">
        <v>0</v>
      </c>
      <c r="I98" s="237">
        <f>E98*H98</f>
        <v>0</v>
      </c>
      <c r="J98" s="236"/>
      <c r="K98" s="237">
        <f>E98*J98</f>
        <v>0</v>
      </c>
      <c r="L98" s="238"/>
      <c r="N98" s="240">
        <v>2</v>
      </c>
      <c r="Z98" s="239">
        <v>7</v>
      </c>
      <c r="AA98" s="239">
        <v>1</v>
      </c>
      <c r="AB98" s="239">
        <v>2</v>
      </c>
      <c r="AY98" s="239">
        <v>1</v>
      </c>
      <c r="AZ98" s="239">
        <f>IF(AY98=1,G98,0)</f>
        <v>0</v>
      </c>
      <c r="BA98" s="239">
        <f>IF(AY98=2,G98,0)</f>
        <v>0</v>
      </c>
      <c r="BB98" s="239">
        <f>IF(AY98=3,G98,0)</f>
        <v>0</v>
      </c>
      <c r="BC98" s="239">
        <f>IF(AY98=4,G98,0)</f>
        <v>0</v>
      </c>
      <c r="BD98" s="239">
        <f>IF(AY98=5,G98,0)</f>
        <v>0</v>
      </c>
      <c r="BZ98" s="240">
        <v>7</v>
      </c>
      <c r="CA98" s="240">
        <v>1</v>
      </c>
    </row>
    <row r="99" spans="1:79" x14ac:dyDescent="0.2">
      <c r="A99" s="207"/>
      <c r="B99" s="208" t="s">
        <v>94</v>
      </c>
      <c r="C99" s="209" t="s">
        <v>253</v>
      </c>
      <c r="D99" s="210"/>
      <c r="E99" s="211"/>
      <c r="F99" s="212"/>
      <c r="G99" s="213">
        <f>SUM(G97:G98)</f>
        <v>0</v>
      </c>
      <c r="H99" s="214"/>
      <c r="I99" s="215">
        <f>SUM(I97:I98)</f>
        <v>0</v>
      </c>
      <c r="J99" s="214"/>
      <c r="K99" s="215">
        <f>SUM(K97:K98)</f>
        <v>0</v>
      </c>
      <c r="N99" s="188">
        <v>4</v>
      </c>
      <c r="AZ99" s="216">
        <f>SUM(AZ97:AZ98)</f>
        <v>0</v>
      </c>
      <c r="BA99" s="216">
        <f>SUM(BA97:BA98)</f>
        <v>0</v>
      </c>
      <c r="BB99" s="216">
        <f>SUM(BB97:BB98)</f>
        <v>0</v>
      </c>
      <c r="BC99" s="216">
        <f>SUM(BC97:BC98)</f>
        <v>0</v>
      </c>
      <c r="BD99" s="216">
        <f>SUM(BD97:BD98)</f>
        <v>0</v>
      </c>
    </row>
    <row r="100" spans="1:79" x14ac:dyDescent="0.2">
      <c r="A100" s="178" t="s">
        <v>90</v>
      </c>
      <c r="B100" s="179" t="s">
        <v>256</v>
      </c>
      <c r="C100" s="180" t="s">
        <v>257</v>
      </c>
      <c r="D100" s="181"/>
      <c r="E100" s="182"/>
      <c r="F100" s="182"/>
      <c r="G100" s="183"/>
      <c r="H100" s="184"/>
      <c r="I100" s="185"/>
      <c r="J100" s="186"/>
      <c r="K100" s="187"/>
      <c r="N100" s="188">
        <v>1</v>
      </c>
    </row>
    <row r="101" spans="1:79" x14ac:dyDescent="0.2">
      <c r="A101" s="189">
        <v>36</v>
      </c>
      <c r="B101" s="190" t="s">
        <v>259</v>
      </c>
      <c r="C101" s="191" t="s">
        <v>298</v>
      </c>
      <c r="D101" s="192" t="s">
        <v>93</v>
      </c>
      <c r="E101" s="193">
        <v>3</v>
      </c>
      <c r="F101" s="193"/>
      <c r="G101" s="194">
        <f>E101*F101</f>
        <v>0</v>
      </c>
      <c r="H101" s="195">
        <v>2.0000000000000001E-4</v>
      </c>
      <c r="I101" s="196">
        <f>E101*H101</f>
        <v>6.0000000000000006E-4</v>
      </c>
      <c r="J101" s="195">
        <v>0</v>
      </c>
      <c r="K101" s="196">
        <f>E101*J101</f>
        <v>0</v>
      </c>
      <c r="N101" s="188">
        <v>2</v>
      </c>
      <c r="Z101" s="161">
        <v>1</v>
      </c>
      <c r="AA101" s="161">
        <v>7</v>
      </c>
      <c r="AB101" s="161">
        <v>7</v>
      </c>
      <c r="AY101" s="161">
        <v>2</v>
      </c>
      <c r="AZ101" s="161">
        <f>IF(AY101=1,G101,0)</f>
        <v>0</v>
      </c>
      <c r="BA101" s="161">
        <f>IF(AY101=2,G101,0)</f>
        <v>0</v>
      </c>
      <c r="BB101" s="161">
        <f>IF(AY101=3,G101,0)</f>
        <v>0</v>
      </c>
      <c r="BC101" s="161">
        <f>IF(AY101=4,G101,0)</f>
        <v>0</v>
      </c>
      <c r="BD101" s="161">
        <f>IF(AY101=5,G101,0)</f>
        <v>0</v>
      </c>
      <c r="BZ101" s="188">
        <v>1</v>
      </c>
      <c r="CA101" s="188">
        <v>7</v>
      </c>
    </row>
    <row r="102" spans="1:79" x14ac:dyDescent="0.2">
      <c r="A102" s="189">
        <v>37</v>
      </c>
      <c r="B102" s="190" t="s">
        <v>260</v>
      </c>
      <c r="C102" s="191" t="s">
        <v>299</v>
      </c>
      <c r="D102" s="192" t="s">
        <v>93</v>
      </c>
      <c r="E102" s="193">
        <v>2</v>
      </c>
      <c r="F102" s="193"/>
      <c r="G102" s="194">
        <f>E102*F102</f>
        <v>0</v>
      </c>
      <c r="H102" s="195">
        <v>2.0000000000000001E-4</v>
      </c>
      <c r="I102" s="196">
        <f>E102*H102</f>
        <v>4.0000000000000002E-4</v>
      </c>
      <c r="J102" s="195">
        <v>0</v>
      </c>
      <c r="K102" s="196">
        <f>E102*J102</f>
        <v>0</v>
      </c>
      <c r="N102" s="188">
        <v>2</v>
      </c>
      <c r="Z102" s="161">
        <v>1</v>
      </c>
      <c r="AA102" s="161">
        <v>7</v>
      </c>
      <c r="AB102" s="161">
        <v>7</v>
      </c>
      <c r="AY102" s="161">
        <v>2</v>
      </c>
      <c r="AZ102" s="161">
        <f>IF(AY102=1,G102,0)</f>
        <v>0</v>
      </c>
      <c r="BA102" s="161">
        <f>IF(AY102=2,G102,0)</f>
        <v>0</v>
      </c>
      <c r="BB102" s="161">
        <f>IF(AY102=3,G102,0)</f>
        <v>0</v>
      </c>
      <c r="BC102" s="161">
        <f>IF(AY102=4,G102,0)</f>
        <v>0</v>
      </c>
      <c r="BD102" s="161">
        <f>IF(AY102=5,G102,0)</f>
        <v>0</v>
      </c>
      <c r="BZ102" s="188">
        <v>1</v>
      </c>
      <c r="CA102" s="188">
        <v>7</v>
      </c>
    </row>
    <row r="103" spans="1:79" x14ac:dyDescent="0.2">
      <c r="A103" s="207"/>
      <c r="B103" s="208" t="s">
        <v>94</v>
      </c>
      <c r="C103" s="209" t="s">
        <v>258</v>
      </c>
      <c r="D103" s="210"/>
      <c r="E103" s="211"/>
      <c r="F103" s="212"/>
      <c r="G103" s="213">
        <f>SUM(G100:G102)</f>
        <v>0</v>
      </c>
      <c r="H103" s="214"/>
      <c r="I103" s="215">
        <f>SUM(I100:I102)</f>
        <v>1E-3</v>
      </c>
      <c r="J103" s="214"/>
      <c r="K103" s="215">
        <f>SUM(K100:K102)</f>
        <v>0</v>
      </c>
      <c r="N103" s="188">
        <v>4</v>
      </c>
      <c r="AZ103" s="216">
        <f>SUM(AZ100:AZ102)</f>
        <v>0</v>
      </c>
      <c r="BA103" s="216">
        <f>SUM(BA100:BA102)</f>
        <v>0</v>
      </c>
      <c r="BB103" s="216">
        <f>SUM(BB100:BB102)</f>
        <v>0</v>
      </c>
      <c r="BC103" s="216">
        <f>SUM(BC100:BC102)</f>
        <v>0</v>
      </c>
      <c r="BD103" s="216">
        <f>SUM(BD100:BD102)</f>
        <v>0</v>
      </c>
    </row>
    <row r="104" spans="1:79" x14ac:dyDescent="0.2">
      <c r="A104" s="178" t="s">
        <v>90</v>
      </c>
      <c r="B104" s="179" t="s">
        <v>261</v>
      </c>
      <c r="C104" s="180" t="s">
        <v>262</v>
      </c>
      <c r="D104" s="181"/>
      <c r="E104" s="182"/>
      <c r="F104" s="182"/>
      <c r="G104" s="183"/>
      <c r="H104" s="184"/>
      <c r="I104" s="185"/>
      <c r="J104" s="186"/>
      <c r="K104" s="187"/>
      <c r="N104" s="188">
        <v>1</v>
      </c>
    </row>
    <row r="105" spans="1:79" x14ac:dyDescent="0.2">
      <c r="A105" s="189">
        <v>38</v>
      </c>
      <c r="B105" s="190" t="s">
        <v>264</v>
      </c>
      <c r="C105" s="191" t="s">
        <v>309</v>
      </c>
      <c r="D105" s="192" t="s">
        <v>210</v>
      </c>
      <c r="E105" s="193">
        <v>1</v>
      </c>
      <c r="F105" s="193"/>
      <c r="G105" s="194">
        <f>E105*F105</f>
        <v>0</v>
      </c>
      <c r="H105" s="195">
        <v>0</v>
      </c>
      <c r="I105" s="196">
        <f>E105*H105</f>
        <v>0</v>
      </c>
      <c r="J105" s="195"/>
      <c r="K105" s="196">
        <f>E105*J105</f>
        <v>0</v>
      </c>
      <c r="N105" s="188">
        <v>2</v>
      </c>
      <c r="Z105" s="161">
        <v>8</v>
      </c>
      <c r="AA105" s="161">
        <v>0</v>
      </c>
      <c r="AB105" s="161">
        <v>3</v>
      </c>
      <c r="AY105" s="161">
        <v>1</v>
      </c>
      <c r="AZ105" s="161">
        <f>IF(AY105=1,G105,0)</f>
        <v>0</v>
      </c>
      <c r="BA105" s="161">
        <f>IF(AY105=2,G105,0)</f>
        <v>0</v>
      </c>
      <c r="BB105" s="161">
        <f>IF(AY105=3,G105,0)</f>
        <v>0</v>
      </c>
      <c r="BC105" s="161">
        <f>IF(AY105=4,G105,0)</f>
        <v>0</v>
      </c>
      <c r="BD105" s="161">
        <f>IF(AY105=5,G105,0)</f>
        <v>0</v>
      </c>
      <c r="BZ105" s="188">
        <v>8</v>
      </c>
      <c r="CA105" s="188">
        <v>0</v>
      </c>
    </row>
    <row r="106" spans="1:79" x14ac:dyDescent="0.2">
      <c r="A106" s="189">
        <v>39</v>
      </c>
      <c r="B106" s="190" t="s">
        <v>265</v>
      </c>
      <c r="C106" s="191" t="s">
        <v>266</v>
      </c>
      <c r="D106" s="192" t="s">
        <v>210</v>
      </c>
      <c r="E106" s="193">
        <v>1</v>
      </c>
      <c r="F106" s="193"/>
      <c r="G106" s="194">
        <f>E106*F106</f>
        <v>0</v>
      </c>
      <c r="H106" s="195">
        <v>0</v>
      </c>
      <c r="I106" s="196">
        <f>E106*H106</f>
        <v>0</v>
      </c>
      <c r="J106" s="195"/>
      <c r="K106" s="196">
        <f>E106*J106</f>
        <v>0</v>
      </c>
      <c r="N106" s="188">
        <v>2</v>
      </c>
      <c r="Z106" s="161">
        <v>8</v>
      </c>
      <c r="AA106" s="161">
        <v>0</v>
      </c>
      <c r="AB106" s="161">
        <v>3</v>
      </c>
      <c r="AY106" s="161">
        <v>1</v>
      </c>
      <c r="AZ106" s="161">
        <f>IF(AY106=1,G106,0)</f>
        <v>0</v>
      </c>
      <c r="BA106" s="161">
        <f>IF(AY106=2,G106,0)</f>
        <v>0</v>
      </c>
      <c r="BB106" s="161">
        <f>IF(AY106=3,G106,0)</f>
        <v>0</v>
      </c>
      <c r="BC106" s="161">
        <f>IF(AY106=4,G106,0)</f>
        <v>0</v>
      </c>
      <c r="BD106" s="161">
        <f>IF(AY106=5,G106,0)</f>
        <v>0</v>
      </c>
      <c r="BZ106" s="188">
        <v>8</v>
      </c>
      <c r="CA106" s="188">
        <v>0</v>
      </c>
    </row>
    <row r="107" spans="1:79" x14ac:dyDescent="0.2">
      <c r="A107" s="207"/>
      <c r="B107" s="208" t="s">
        <v>94</v>
      </c>
      <c r="C107" s="209" t="s">
        <v>263</v>
      </c>
      <c r="D107" s="210"/>
      <c r="E107" s="211"/>
      <c r="F107" s="212"/>
      <c r="G107" s="213">
        <f>SUM(G104:G106)</f>
        <v>0</v>
      </c>
      <c r="H107" s="214"/>
      <c r="I107" s="215">
        <f>SUM(I104:I106)</f>
        <v>0</v>
      </c>
      <c r="J107" s="214"/>
      <c r="K107" s="215">
        <f>SUM(K104:K106)</f>
        <v>0</v>
      </c>
      <c r="N107" s="188">
        <v>4</v>
      </c>
      <c r="AZ107" s="216">
        <f>SUM(AZ104:AZ106)</f>
        <v>0</v>
      </c>
      <c r="BA107" s="216">
        <f>SUM(BA104:BA106)</f>
        <v>0</v>
      </c>
      <c r="BB107" s="216">
        <f>SUM(BB104:BB106)</f>
        <v>0</v>
      </c>
      <c r="BC107" s="216">
        <f>SUM(BC104:BC106)</f>
        <v>0</v>
      </c>
      <c r="BD107" s="216">
        <f>SUM(BD104:BD106)</f>
        <v>0</v>
      </c>
    </row>
    <row r="108" spans="1:79" x14ac:dyDescent="0.2">
      <c r="E108" s="161"/>
    </row>
    <row r="109" spans="1:79" x14ac:dyDescent="0.2">
      <c r="E109" s="161"/>
    </row>
    <row r="110" spans="1:79" x14ac:dyDescent="0.2">
      <c r="E110" s="161"/>
    </row>
    <row r="111" spans="1:79" x14ac:dyDescent="0.2">
      <c r="E111" s="161"/>
      <c r="L111" s="252">
        <f>G107+G103+G99+G96+G92+G84+G75+G68+G65+G54+G50+G44+G37</f>
        <v>0</v>
      </c>
    </row>
    <row r="112" spans="1:79" x14ac:dyDescent="0.2">
      <c r="E112" s="161"/>
    </row>
    <row r="113" spans="5:5" x14ac:dyDescent="0.2">
      <c r="E113" s="161"/>
    </row>
    <row r="114" spans="5:5" x14ac:dyDescent="0.2">
      <c r="E114" s="161"/>
    </row>
    <row r="115" spans="5:5" x14ac:dyDescent="0.2">
      <c r="E115" s="161"/>
    </row>
    <row r="116" spans="5:5" x14ac:dyDescent="0.2">
      <c r="E116" s="161"/>
    </row>
    <row r="117" spans="5:5" x14ac:dyDescent="0.2">
      <c r="E117" s="161"/>
    </row>
    <row r="118" spans="5:5" x14ac:dyDescent="0.2">
      <c r="E118" s="161"/>
    </row>
    <row r="119" spans="5:5" x14ac:dyDescent="0.2">
      <c r="E119" s="161"/>
    </row>
    <row r="120" spans="5:5" x14ac:dyDescent="0.2">
      <c r="E120" s="161"/>
    </row>
    <row r="121" spans="5:5" x14ac:dyDescent="0.2">
      <c r="E121" s="161"/>
    </row>
    <row r="122" spans="5:5" x14ac:dyDescent="0.2">
      <c r="E122" s="161"/>
    </row>
    <row r="123" spans="5:5" x14ac:dyDescent="0.2">
      <c r="E123" s="161"/>
    </row>
    <row r="124" spans="5:5" x14ac:dyDescent="0.2">
      <c r="E124" s="161"/>
    </row>
    <row r="125" spans="5:5" x14ac:dyDescent="0.2">
      <c r="E125" s="161"/>
    </row>
    <row r="126" spans="5:5" x14ac:dyDescent="0.2">
      <c r="E126" s="161"/>
    </row>
    <row r="127" spans="5:5" x14ac:dyDescent="0.2">
      <c r="E127" s="161"/>
    </row>
    <row r="128" spans="5:5" x14ac:dyDescent="0.2">
      <c r="E128" s="161"/>
    </row>
    <row r="129" spans="1:7" x14ac:dyDescent="0.2">
      <c r="E129" s="161"/>
    </row>
    <row r="130" spans="1:7" x14ac:dyDescent="0.2">
      <c r="E130" s="161"/>
    </row>
    <row r="131" spans="1:7" x14ac:dyDescent="0.2">
      <c r="A131" s="206"/>
      <c r="B131" s="206"/>
      <c r="C131" s="206"/>
      <c r="D131" s="206"/>
      <c r="E131" s="206"/>
      <c r="F131" s="206"/>
      <c r="G131" s="206"/>
    </row>
    <row r="132" spans="1:7" x14ac:dyDescent="0.2">
      <c r="A132" s="206"/>
      <c r="B132" s="206"/>
      <c r="C132" s="206"/>
      <c r="D132" s="206"/>
      <c r="E132" s="206"/>
      <c r="F132" s="206"/>
      <c r="G132" s="206"/>
    </row>
    <row r="133" spans="1:7" x14ac:dyDescent="0.2">
      <c r="A133" s="206"/>
      <c r="B133" s="206"/>
      <c r="C133" s="206"/>
      <c r="D133" s="206"/>
      <c r="E133" s="206"/>
      <c r="F133" s="206"/>
      <c r="G133" s="206"/>
    </row>
    <row r="134" spans="1:7" x14ac:dyDescent="0.2">
      <c r="A134" s="206"/>
      <c r="B134" s="206"/>
      <c r="C134" s="206"/>
      <c r="D134" s="206"/>
      <c r="E134" s="206"/>
      <c r="F134" s="206"/>
      <c r="G134" s="206"/>
    </row>
    <row r="135" spans="1:7" x14ac:dyDescent="0.2">
      <c r="E135" s="161"/>
    </row>
    <row r="136" spans="1:7" x14ac:dyDescent="0.2">
      <c r="E136" s="161"/>
    </row>
    <row r="137" spans="1:7" x14ac:dyDescent="0.2">
      <c r="E137" s="161"/>
    </row>
    <row r="138" spans="1:7" x14ac:dyDescent="0.2">
      <c r="E138" s="161"/>
    </row>
    <row r="139" spans="1:7" x14ac:dyDescent="0.2">
      <c r="E139" s="161"/>
    </row>
    <row r="140" spans="1:7" x14ac:dyDescent="0.2">
      <c r="E140" s="161"/>
    </row>
    <row r="141" spans="1:7" x14ac:dyDescent="0.2">
      <c r="E141" s="161"/>
    </row>
    <row r="142" spans="1:7" x14ac:dyDescent="0.2">
      <c r="E142" s="161"/>
    </row>
    <row r="143" spans="1:7" x14ac:dyDescent="0.2">
      <c r="E143" s="161"/>
    </row>
    <row r="144" spans="1:7" x14ac:dyDescent="0.2">
      <c r="E144" s="161"/>
    </row>
    <row r="145" spans="5:5" x14ac:dyDescent="0.2">
      <c r="E145" s="161"/>
    </row>
    <row r="146" spans="5:5" x14ac:dyDescent="0.2">
      <c r="E146" s="161"/>
    </row>
    <row r="147" spans="5:5" x14ac:dyDescent="0.2">
      <c r="E147" s="161"/>
    </row>
    <row r="148" spans="5:5" x14ac:dyDescent="0.2">
      <c r="E148" s="161"/>
    </row>
    <row r="149" spans="5:5" x14ac:dyDescent="0.2">
      <c r="E149" s="161"/>
    </row>
    <row r="150" spans="5:5" x14ac:dyDescent="0.2">
      <c r="E150" s="161"/>
    </row>
    <row r="151" spans="5:5" x14ac:dyDescent="0.2">
      <c r="E151" s="161"/>
    </row>
    <row r="152" spans="5:5" x14ac:dyDescent="0.2">
      <c r="E152" s="161"/>
    </row>
    <row r="153" spans="5:5" x14ac:dyDescent="0.2">
      <c r="E153" s="161"/>
    </row>
    <row r="154" spans="5:5" x14ac:dyDescent="0.2">
      <c r="E154" s="161"/>
    </row>
    <row r="155" spans="5:5" x14ac:dyDescent="0.2">
      <c r="E155" s="161"/>
    </row>
    <row r="156" spans="5:5" x14ac:dyDescent="0.2">
      <c r="E156" s="161"/>
    </row>
    <row r="157" spans="5:5" x14ac:dyDescent="0.2">
      <c r="E157" s="161"/>
    </row>
    <row r="158" spans="5:5" x14ac:dyDescent="0.2">
      <c r="E158" s="161"/>
    </row>
    <row r="159" spans="5:5" x14ac:dyDescent="0.2">
      <c r="E159" s="161"/>
    </row>
    <row r="160" spans="5:5" x14ac:dyDescent="0.2">
      <c r="E160" s="161"/>
    </row>
    <row r="161" spans="1:7" x14ac:dyDescent="0.2">
      <c r="E161" s="161"/>
    </row>
    <row r="162" spans="1:7" x14ac:dyDescent="0.2">
      <c r="E162" s="161"/>
    </row>
    <row r="163" spans="1:7" x14ac:dyDescent="0.2">
      <c r="E163" s="161"/>
    </row>
    <row r="164" spans="1:7" x14ac:dyDescent="0.2">
      <c r="E164" s="161"/>
    </row>
    <row r="165" spans="1:7" x14ac:dyDescent="0.2">
      <c r="E165" s="161"/>
    </row>
    <row r="166" spans="1:7" x14ac:dyDescent="0.2">
      <c r="A166" s="217"/>
      <c r="B166" s="217"/>
    </row>
    <row r="167" spans="1:7" x14ac:dyDescent="0.2">
      <c r="A167" s="206"/>
      <c r="B167" s="206"/>
      <c r="C167" s="218"/>
      <c r="D167" s="218"/>
      <c r="E167" s="219"/>
      <c r="F167" s="218"/>
      <c r="G167" s="220"/>
    </row>
    <row r="168" spans="1:7" x14ac:dyDescent="0.2">
      <c r="A168" s="221"/>
      <c r="B168" s="221"/>
      <c r="C168" s="206"/>
      <c r="D168" s="206"/>
      <c r="E168" s="222"/>
      <c r="F168" s="206"/>
      <c r="G168" s="206"/>
    </row>
    <row r="169" spans="1:7" x14ac:dyDescent="0.2">
      <c r="A169" s="206"/>
      <c r="B169" s="206"/>
      <c r="C169" s="206"/>
      <c r="D169" s="206"/>
      <c r="E169" s="222"/>
      <c r="F169" s="206"/>
      <c r="G169" s="206"/>
    </row>
    <row r="170" spans="1:7" x14ac:dyDescent="0.2">
      <c r="A170" s="206"/>
      <c r="B170" s="206"/>
      <c r="C170" s="206"/>
      <c r="D170" s="206"/>
      <c r="E170" s="222"/>
      <c r="F170" s="206"/>
      <c r="G170" s="206"/>
    </row>
    <row r="171" spans="1:7" x14ac:dyDescent="0.2">
      <c r="A171" s="206"/>
      <c r="B171" s="206"/>
      <c r="C171" s="206"/>
      <c r="D171" s="206"/>
      <c r="E171" s="222"/>
      <c r="F171" s="206"/>
      <c r="G171" s="206"/>
    </row>
    <row r="172" spans="1:7" x14ac:dyDescent="0.2">
      <c r="A172" s="206"/>
      <c r="B172" s="206"/>
      <c r="C172" s="206"/>
      <c r="D172" s="206"/>
      <c r="E172" s="222"/>
      <c r="F172" s="206"/>
      <c r="G172" s="206"/>
    </row>
    <row r="173" spans="1:7" x14ac:dyDescent="0.2">
      <c r="A173" s="206"/>
      <c r="B173" s="206"/>
      <c r="C173" s="206"/>
      <c r="D173" s="206"/>
      <c r="E173" s="222"/>
      <c r="F173" s="206"/>
      <c r="G173" s="206"/>
    </row>
    <row r="174" spans="1:7" x14ac:dyDescent="0.2">
      <c r="A174" s="206"/>
      <c r="B174" s="206"/>
      <c r="C174" s="206"/>
      <c r="D174" s="206"/>
      <c r="E174" s="222"/>
      <c r="F174" s="206"/>
      <c r="G174" s="206"/>
    </row>
    <row r="175" spans="1:7" x14ac:dyDescent="0.2">
      <c r="A175" s="206"/>
      <c r="B175" s="206"/>
      <c r="C175" s="206"/>
      <c r="D175" s="206"/>
      <c r="E175" s="222"/>
      <c r="F175" s="206"/>
      <c r="G175" s="206"/>
    </row>
    <row r="176" spans="1:7" x14ac:dyDescent="0.2">
      <c r="A176" s="206"/>
      <c r="B176" s="206"/>
      <c r="C176" s="206"/>
      <c r="D176" s="206"/>
      <c r="E176" s="222"/>
      <c r="F176" s="206"/>
      <c r="G176" s="206"/>
    </row>
    <row r="177" spans="1:7" x14ac:dyDescent="0.2">
      <c r="A177" s="206"/>
      <c r="B177" s="206"/>
      <c r="C177" s="206"/>
      <c r="D177" s="206"/>
      <c r="E177" s="222"/>
      <c r="F177" s="206"/>
      <c r="G177" s="206"/>
    </row>
    <row r="178" spans="1:7" x14ac:dyDescent="0.2">
      <c r="A178" s="206"/>
      <c r="B178" s="206"/>
      <c r="C178" s="206"/>
      <c r="D178" s="206"/>
      <c r="E178" s="222"/>
      <c r="F178" s="206"/>
      <c r="G178" s="206"/>
    </row>
    <row r="179" spans="1:7" x14ac:dyDescent="0.2">
      <c r="A179" s="206"/>
      <c r="B179" s="206"/>
      <c r="C179" s="206"/>
      <c r="D179" s="206"/>
      <c r="E179" s="222"/>
      <c r="F179" s="206"/>
      <c r="G179" s="206"/>
    </row>
    <row r="180" spans="1:7" x14ac:dyDescent="0.2">
      <c r="A180" s="206"/>
      <c r="B180" s="206"/>
      <c r="C180" s="206"/>
      <c r="D180" s="206"/>
      <c r="E180" s="222"/>
      <c r="F180" s="206"/>
      <c r="G180" s="206"/>
    </row>
  </sheetData>
  <mergeCells count="40">
    <mergeCell ref="C95:G95"/>
    <mergeCell ref="C73:D73"/>
    <mergeCell ref="C74:D74"/>
    <mergeCell ref="C88:D88"/>
    <mergeCell ref="C90:D90"/>
    <mergeCell ref="C91:D91"/>
    <mergeCell ref="C78:G78"/>
    <mergeCell ref="C79:D79"/>
    <mergeCell ref="C81:D81"/>
    <mergeCell ref="C83:D83"/>
    <mergeCell ref="C64:D64"/>
    <mergeCell ref="C49:D49"/>
    <mergeCell ref="C53:D53"/>
    <mergeCell ref="C57:D57"/>
    <mergeCell ref="C59:D59"/>
    <mergeCell ref="C61:G61"/>
    <mergeCell ref="C62:D62"/>
    <mergeCell ref="C34:D34"/>
    <mergeCell ref="C35:D35"/>
    <mergeCell ref="C36:D36"/>
    <mergeCell ref="C41:G41"/>
    <mergeCell ref="C24:D24"/>
    <mergeCell ref="C26:D26"/>
    <mergeCell ref="C27:D27"/>
    <mergeCell ref="C31:D31"/>
    <mergeCell ref="C32:D32"/>
    <mergeCell ref="C33:D33"/>
    <mergeCell ref="C21:D21"/>
    <mergeCell ref="A1:G1"/>
    <mergeCell ref="A3:B3"/>
    <mergeCell ref="A4:B4"/>
    <mergeCell ref="E4:G4"/>
    <mergeCell ref="C9:D9"/>
    <mergeCell ref="C12:G12"/>
    <mergeCell ref="C13:G13"/>
    <mergeCell ref="C14:D14"/>
    <mergeCell ref="C15:D15"/>
    <mergeCell ref="C16:D16"/>
    <mergeCell ref="C17:D17"/>
    <mergeCell ref="C20:D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22" t="s">
        <v>95</v>
      </c>
      <c r="B1" s="23"/>
      <c r="C1" s="23"/>
      <c r="D1" s="23"/>
      <c r="E1" s="23"/>
      <c r="F1" s="23"/>
      <c r="G1" s="23"/>
    </row>
    <row r="2" spans="1:57" ht="12.75" customHeight="1" x14ac:dyDescent="0.2">
      <c r="A2" s="24" t="s">
        <v>25</v>
      </c>
      <c r="B2" s="25"/>
      <c r="C2" s="26" t="s">
        <v>97</v>
      </c>
      <c r="D2" s="26" t="s">
        <v>366</v>
      </c>
      <c r="E2" s="27"/>
      <c r="F2" s="28" t="s">
        <v>26</v>
      </c>
      <c r="G2" s="29"/>
    </row>
    <row r="3" spans="1:57" ht="3" hidden="1" customHeight="1" x14ac:dyDescent="0.2">
      <c r="A3" s="30"/>
      <c r="B3" s="31"/>
      <c r="C3" s="32"/>
      <c r="D3" s="32"/>
      <c r="E3" s="33"/>
      <c r="F3" s="34"/>
      <c r="G3" s="35"/>
    </row>
    <row r="4" spans="1:57" ht="12" customHeight="1" x14ac:dyDescent="0.2">
      <c r="A4" s="36" t="s">
        <v>27</v>
      </c>
      <c r="B4" s="31"/>
      <c r="C4" s="32"/>
      <c r="D4" s="32"/>
      <c r="E4" s="33"/>
      <c r="F4" s="34" t="s">
        <v>28</v>
      </c>
      <c r="G4" s="37"/>
    </row>
    <row r="5" spans="1:57" ht="12.95" customHeight="1" x14ac:dyDescent="0.2">
      <c r="A5" s="38" t="s">
        <v>370</v>
      </c>
      <c r="B5" s="39"/>
      <c r="C5" s="40" t="s">
        <v>371</v>
      </c>
      <c r="D5" s="41"/>
      <c r="E5" s="39"/>
      <c r="F5" s="34" t="s">
        <v>29</v>
      </c>
      <c r="G5" s="35"/>
    </row>
    <row r="6" spans="1:57" ht="12.95" customHeight="1" x14ac:dyDescent="0.2">
      <c r="A6" s="36" t="s">
        <v>30</v>
      </c>
      <c r="B6" s="31"/>
      <c r="C6" s="32"/>
      <c r="D6" s="32"/>
      <c r="E6" s="33"/>
      <c r="F6" s="42" t="s">
        <v>31</v>
      </c>
      <c r="G6" s="43"/>
      <c r="O6" s="44"/>
    </row>
    <row r="7" spans="1:57" ht="12.95" customHeight="1" x14ac:dyDescent="0.2">
      <c r="A7" s="45" t="s">
        <v>97</v>
      </c>
      <c r="B7" s="46"/>
      <c r="C7" s="47" t="s">
        <v>98</v>
      </c>
      <c r="D7" s="48"/>
      <c r="E7" s="48"/>
      <c r="F7" s="49" t="s">
        <v>32</v>
      </c>
      <c r="G7" s="43">
        <f>IF(G6=0,,ROUND((F30+F32)/G6,1))</f>
        <v>0</v>
      </c>
    </row>
    <row r="8" spans="1:57" x14ac:dyDescent="0.2">
      <c r="A8" s="50" t="s">
        <v>33</v>
      </c>
      <c r="B8" s="34"/>
      <c r="C8" s="318" t="s">
        <v>144</v>
      </c>
      <c r="D8" s="318"/>
      <c r="E8" s="319"/>
      <c r="F8" s="51" t="s">
        <v>34</v>
      </c>
      <c r="G8" s="52"/>
      <c r="H8" s="53"/>
      <c r="I8" s="54"/>
    </row>
    <row r="9" spans="1:57" x14ac:dyDescent="0.2">
      <c r="A9" s="50" t="s">
        <v>35</v>
      </c>
      <c r="B9" s="34"/>
      <c r="C9" s="318"/>
      <c r="D9" s="318"/>
      <c r="E9" s="319"/>
      <c r="F9" s="34"/>
      <c r="G9" s="55"/>
      <c r="H9" s="56"/>
    </row>
    <row r="10" spans="1:57" x14ac:dyDescent="0.2">
      <c r="A10" s="50" t="s">
        <v>36</v>
      </c>
      <c r="B10" s="34"/>
      <c r="C10" s="318" t="s">
        <v>143</v>
      </c>
      <c r="D10" s="318"/>
      <c r="E10" s="318"/>
      <c r="F10" s="57"/>
      <c r="G10" s="58"/>
      <c r="H10" s="59"/>
    </row>
    <row r="11" spans="1:57" ht="13.5" customHeight="1" x14ac:dyDescent="0.2">
      <c r="A11" s="50" t="s">
        <v>37</v>
      </c>
      <c r="B11" s="34"/>
      <c r="C11" s="318"/>
      <c r="D11" s="318"/>
      <c r="E11" s="318"/>
      <c r="F11" s="60" t="s">
        <v>38</v>
      </c>
      <c r="G11" s="61"/>
      <c r="H11" s="56"/>
      <c r="BA11" s="62"/>
      <c r="BB11" s="62"/>
      <c r="BC11" s="62"/>
      <c r="BD11" s="62"/>
      <c r="BE11" s="62"/>
    </row>
    <row r="12" spans="1:57" ht="12.75" customHeight="1" x14ac:dyDescent="0.2">
      <c r="A12" s="63" t="s">
        <v>39</v>
      </c>
      <c r="B12" s="31"/>
      <c r="C12" s="320"/>
      <c r="D12" s="320"/>
      <c r="E12" s="320"/>
      <c r="F12" s="64" t="s">
        <v>40</v>
      </c>
      <c r="G12" s="65"/>
      <c r="H12" s="56"/>
    </row>
    <row r="13" spans="1:57" ht="28.5" customHeight="1" thickBot="1" x14ac:dyDescent="0.25">
      <c r="A13" s="66" t="s">
        <v>41</v>
      </c>
      <c r="B13" s="67"/>
      <c r="C13" s="67"/>
      <c r="D13" s="67"/>
      <c r="E13" s="68"/>
      <c r="F13" s="68"/>
      <c r="G13" s="69"/>
      <c r="H13" s="56"/>
    </row>
    <row r="14" spans="1:57" ht="17.25" customHeight="1" thickBot="1" x14ac:dyDescent="0.25">
      <c r="A14" s="70" t="s">
        <v>42</v>
      </c>
      <c r="B14" s="71"/>
      <c r="C14" s="72"/>
      <c r="D14" s="73" t="s">
        <v>43</v>
      </c>
      <c r="E14" s="74"/>
      <c r="F14" s="74"/>
      <c r="G14" s="72"/>
    </row>
    <row r="15" spans="1:57" ht="15.95" customHeight="1" x14ac:dyDescent="0.2">
      <c r="A15" s="75"/>
      <c r="B15" s="76" t="s">
        <v>44</v>
      </c>
      <c r="C15" s="77">
        <f>'SO 04.2_PPK_8_2060_Rek'!E20</f>
        <v>0</v>
      </c>
      <c r="D15" s="78" t="str">
        <f>'SO 04.2_PPK_8_2060_Rek'!A25</f>
        <v>Ztížené výrobní podmínky</v>
      </c>
      <c r="E15" s="79"/>
      <c r="F15" s="80"/>
      <c r="G15" s="77">
        <f>'SO 04.2_PPK_8_2060_Rek'!I25</f>
        <v>0</v>
      </c>
    </row>
    <row r="16" spans="1:57" ht="15.95" customHeight="1" x14ac:dyDescent="0.2">
      <c r="A16" s="75" t="s">
        <v>45</v>
      </c>
      <c r="B16" s="76" t="s">
        <v>46</v>
      </c>
      <c r="C16" s="77">
        <f>'SO 04.2_PPK_8_2060_Rek'!F20</f>
        <v>0</v>
      </c>
      <c r="D16" s="30" t="str">
        <f>'SO 04.2_PPK_8_2060_Rek'!A26</f>
        <v>Oborová přirážka</v>
      </c>
      <c r="E16" s="81"/>
      <c r="F16" s="82"/>
      <c r="G16" s="77">
        <f>'SO 04.2_PPK_8_2060_Rek'!I26</f>
        <v>0</v>
      </c>
    </row>
    <row r="17" spans="1:7" ht="15.95" customHeight="1" x14ac:dyDescent="0.2">
      <c r="A17" s="75" t="s">
        <v>47</v>
      </c>
      <c r="B17" s="76" t="s">
        <v>48</v>
      </c>
      <c r="C17" s="77">
        <f>'SO 04.2_PPK_8_2060_Rek'!H20</f>
        <v>0</v>
      </c>
      <c r="D17" s="30" t="str">
        <f>'SO 04.2_PPK_8_2060_Rek'!A27</f>
        <v>Přesun stavebních kapacit</v>
      </c>
      <c r="E17" s="81"/>
      <c r="F17" s="82"/>
      <c r="G17" s="77">
        <f>'SO 04.2_PPK_8_2060_Rek'!I27</f>
        <v>0</v>
      </c>
    </row>
    <row r="18" spans="1:7" ht="15.95" customHeight="1" x14ac:dyDescent="0.2">
      <c r="A18" s="83" t="s">
        <v>49</v>
      </c>
      <c r="B18" s="84" t="s">
        <v>50</v>
      </c>
      <c r="C18" s="77">
        <f>'SO 04.2_PPK_8_2060_Rek'!G20</f>
        <v>0</v>
      </c>
      <c r="D18" s="30" t="str">
        <f>'SO 04.2_PPK_8_2060_Rek'!A28</f>
        <v>Mimostaveništní doprava</v>
      </c>
      <c r="E18" s="81"/>
      <c r="F18" s="82"/>
      <c r="G18" s="77">
        <f>'SO 04.2_PPK_8_2060_Rek'!I28</f>
        <v>0</v>
      </c>
    </row>
    <row r="19" spans="1:7" ht="15.95" customHeight="1" x14ac:dyDescent="0.2">
      <c r="A19" s="85" t="s">
        <v>51</v>
      </c>
      <c r="B19" s="76"/>
      <c r="C19" s="77">
        <f>SUM(C15:C18)</f>
        <v>0</v>
      </c>
      <c r="D19" s="30" t="str">
        <f>'SO 04.2_PPK_8_2060_Rek'!A29</f>
        <v>Zařízení staveniště</v>
      </c>
      <c r="E19" s="81"/>
      <c r="F19" s="82"/>
      <c r="G19" s="77">
        <f>'SO 04.2_PPK_8_2060_Rek'!I29</f>
        <v>0</v>
      </c>
    </row>
    <row r="20" spans="1:7" ht="15.95" customHeight="1" x14ac:dyDescent="0.2">
      <c r="A20" s="85"/>
      <c r="B20" s="76"/>
      <c r="C20" s="77"/>
      <c r="D20" s="30" t="str">
        <f>'SO 04.2_PPK_8_2060_Rek'!A30</f>
        <v>Provoz investora</v>
      </c>
      <c r="E20" s="81"/>
      <c r="F20" s="82"/>
      <c r="G20" s="77">
        <f>'SO 04.2_PPK_8_2060_Rek'!I30</f>
        <v>0</v>
      </c>
    </row>
    <row r="21" spans="1:7" ht="15.95" customHeight="1" x14ac:dyDescent="0.2">
      <c r="A21" s="85" t="s">
        <v>24</v>
      </c>
      <c r="B21" s="76"/>
      <c r="C21" s="77">
        <f>'SO 04.2_PPK_8_2060_Rek'!I20</f>
        <v>0</v>
      </c>
      <c r="D21" s="30" t="str">
        <f>'SO 04.2_PPK_8_2060_Rek'!A31</f>
        <v>Kompletační činnost (IČD)</v>
      </c>
      <c r="E21" s="81"/>
      <c r="F21" s="82"/>
      <c r="G21" s="77">
        <f>'SO 04.2_PPK_8_2060_Rek'!I31</f>
        <v>0</v>
      </c>
    </row>
    <row r="22" spans="1:7" ht="15.95" customHeight="1" x14ac:dyDescent="0.2">
      <c r="A22" s="86" t="s">
        <v>52</v>
      </c>
      <c r="B22" s="56"/>
      <c r="C22" s="77">
        <f>C19+C21</f>
        <v>0</v>
      </c>
      <c r="D22" s="30" t="s">
        <v>53</v>
      </c>
      <c r="E22" s="81"/>
      <c r="F22" s="82"/>
      <c r="G22" s="77">
        <f>G23-SUM(G15:G21)</f>
        <v>0</v>
      </c>
    </row>
    <row r="23" spans="1:7" ht="15.95" customHeight="1" thickBot="1" x14ac:dyDescent="0.25">
      <c r="A23" s="316" t="s">
        <v>54</v>
      </c>
      <c r="B23" s="317"/>
      <c r="C23" s="87">
        <f>C22+G23</f>
        <v>0</v>
      </c>
      <c r="D23" s="88" t="s">
        <v>55</v>
      </c>
      <c r="E23" s="89"/>
      <c r="F23" s="90"/>
      <c r="G23" s="77">
        <f>'SO 04.2_PPK_8_2060_Rek'!H33</f>
        <v>0</v>
      </c>
    </row>
    <row r="24" spans="1:7" x14ac:dyDescent="0.2">
      <c r="A24" s="91" t="s">
        <v>56</v>
      </c>
      <c r="B24" s="92"/>
      <c r="C24" s="93"/>
      <c r="D24" s="92" t="s">
        <v>57</v>
      </c>
      <c r="E24" s="92"/>
      <c r="F24" s="94" t="s">
        <v>58</v>
      </c>
      <c r="G24" s="95"/>
    </row>
    <row r="25" spans="1:7" x14ac:dyDescent="0.2">
      <c r="A25" s="86" t="s">
        <v>59</v>
      </c>
      <c r="B25" s="56"/>
      <c r="C25" s="96"/>
      <c r="D25" s="56" t="s">
        <v>59</v>
      </c>
      <c r="F25" s="97" t="s">
        <v>59</v>
      </c>
      <c r="G25" s="98"/>
    </row>
    <row r="26" spans="1:7" ht="37.5" customHeight="1" x14ac:dyDescent="0.2">
      <c r="A26" s="86" t="s">
        <v>60</v>
      </c>
      <c r="B26" s="99"/>
      <c r="C26" s="96"/>
      <c r="D26" s="56" t="s">
        <v>60</v>
      </c>
      <c r="F26" s="97" t="s">
        <v>60</v>
      </c>
      <c r="G26" s="98"/>
    </row>
    <row r="27" spans="1:7" x14ac:dyDescent="0.2">
      <c r="A27" s="86"/>
      <c r="B27" s="100"/>
      <c r="C27" s="96"/>
      <c r="D27" s="56"/>
      <c r="F27" s="97"/>
      <c r="G27" s="98"/>
    </row>
    <row r="28" spans="1:7" x14ac:dyDescent="0.2">
      <c r="A28" s="86" t="s">
        <v>61</v>
      </c>
      <c r="B28" s="56"/>
      <c r="C28" s="96"/>
      <c r="D28" s="97" t="s">
        <v>62</v>
      </c>
      <c r="E28" s="96"/>
      <c r="F28" s="101" t="s">
        <v>62</v>
      </c>
      <c r="G28" s="98"/>
    </row>
    <row r="29" spans="1:7" ht="69" customHeight="1" x14ac:dyDescent="0.2">
      <c r="A29" s="86"/>
      <c r="B29" s="56"/>
      <c r="C29" s="102"/>
      <c r="D29" s="103"/>
      <c r="E29" s="102"/>
      <c r="F29" s="56"/>
      <c r="G29" s="98"/>
    </row>
    <row r="30" spans="1:7" x14ac:dyDescent="0.2">
      <c r="A30" s="104" t="s">
        <v>11</v>
      </c>
      <c r="B30" s="105"/>
      <c r="C30" s="106">
        <v>21</v>
      </c>
      <c r="D30" s="105" t="s">
        <v>63</v>
      </c>
      <c r="E30" s="107"/>
      <c r="F30" s="322">
        <f>C23-F32</f>
        <v>0</v>
      </c>
      <c r="G30" s="323"/>
    </row>
    <row r="31" spans="1:7" x14ac:dyDescent="0.2">
      <c r="A31" s="104" t="s">
        <v>64</v>
      </c>
      <c r="B31" s="105"/>
      <c r="C31" s="106">
        <f>C30</f>
        <v>21</v>
      </c>
      <c r="D31" s="105" t="s">
        <v>65</v>
      </c>
      <c r="E31" s="107"/>
      <c r="F31" s="322">
        <f>ROUND(PRODUCT(F30,C31/100),0)</f>
        <v>0</v>
      </c>
      <c r="G31" s="323"/>
    </row>
    <row r="32" spans="1:7" x14ac:dyDescent="0.2">
      <c r="A32" s="104" t="s">
        <v>11</v>
      </c>
      <c r="B32" s="105"/>
      <c r="C32" s="106">
        <v>0</v>
      </c>
      <c r="D32" s="105" t="s">
        <v>65</v>
      </c>
      <c r="E32" s="107"/>
      <c r="F32" s="322">
        <v>0</v>
      </c>
      <c r="G32" s="323"/>
    </row>
    <row r="33" spans="1:8" x14ac:dyDescent="0.2">
      <c r="A33" s="104" t="s">
        <v>64</v>
      </c>
      <c r="B33" s="108"/>
      <c r="C33" s="109">
        <f>C32</f>
        <v>0</v>
      </c>
      <c r="D33" s="105" t="s">
        <v>65</v>
      </c>
      <c r="E33" s="82"/>
      <c r="F33" s="322">
        <f>ROUND(PRODUCT(F32,C33/100),0)</f>
        <v>0</v>
      </c>
      <c r="G33" s="323"/>
    </row>
    <row r="34" spans="1:8" s="113" customFormat="1" ht="19.5" customHeight="1" thickBot="1" x14ac:dyDescent="0.3">
      <c r="A34" s="110" t="s">
        <v>66</v>
      </c>
      <c r="B34" s="111"/>
      <c r="C34" s="111"/>
      <c r="D34" s="111"/>
      <c r="E34" s="112"/>
      <c r="F34" s="324">
        <f>ROUND(SUM(F30:F33),0)</f>
        <v>0</v>
      </c>
      <c r="G34" s="325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26"/>
      <c r="C37" s="326"/>
      <c r="D37" s="326"/>
      <c r="E37" s="326"/>
      <c r="F37" s="326"/>
      <c r="G37" s="326"/>
      <c r="H37" s="1" t="s">
        <v>1</v>
      </c>
    </row>
    <row r="38" spans="1:8" ht="12.75" customHeight="1" x14ac:dyDescent="0.2">
      <c r="A38" s="114"/>
      <c r="B38" s="326"/>
      <c r="C38" s="326"/>
      <c r="D38" s="326"/>
      <c r="E38" s="326"/>
      <c r="F38" s="326"/>
      <c r="G38" s="326"/>
      <c r="H38" s="1" t="s">
        <v>1</v>
      </c>
    </row>
    <row r="39" spans="1:8" x14ac:dyDescent="0.2">
      <c r="A39" s="114"/>
      <c r="B39" s="326"/>
      <c r="C39" s="326"/>
      <c r="D39" s="326"/>
      <c r="E39" s="326"/>
      <c r="F39" s="326"/>
      <c r="G39" s="326"/>
      <c r="H39" s="1" t="s">
        <v>1</v>
      </c>
    </row>
    <row r="40" spans="1:8" x14ac:dyDescent="0.2">
      <c r="A40" s="114"/>
      <c r="B40" s="326"/>
      <c r="C40" s="326"/>
      <c r="D40" s="326"/>
      <c r="E40" s="326"/>
      <c r="F40" s="326"/>
      <c r="G40" s="326"/>
      <c r="H40" s="1" t="s">
        <v>1</v>
      </c>
    </row>
    <row r="41" spans="1:8" x14ac:dyDescent="0.2">
      <c r="A41" s="114"/>
      <c r="B41" s="326"/>
      <c r="C41" s="326"/>
      <c r="D41" s="326"/>
      <c r="E41" s="326"/>
      <c r="F41" s="326"/>
      <c r="G41" s="326"/>
      <c r="H41" s="1" t="s">
        <v>1</v>
      </c>
    </row>
    <row r="42" spans="1:8" x14ac:dyDescent="0.2">
      <c r="A42" s="114"/>
      <c r="B42" s="326"/>
      <c r="C42" s="326"/>
      <c r="D42" s="326"/>
      <c r="E42" s="326"/>
      <c r="F42" s="326"/>
      <c r="G42" s="326"/>
      <c r="H42" s="1" t="s">
        <v>1</v>
      </c>
    </row>
    <row r="43" spans="1:8" x14ac:dyDescent="0.2">
      <c r="A43" s="114"/>
      <c r="B43" s="326"/>
      <c r="C43" s="326"/>
      <c r="D43" s="326"/>
      <c r="E43" s="326"/>
      <c r="F43" s="326"/>
      <c r="G43" s="326"/>
      <c r="H43" s="1" t="s">
        <v>1</v>
      </c>
    </row>
    <row r="44" spans="1:8" ht="12.75" customHeight="1" x14ac:dyDescent="0.2">
      <c r="A44" s="114"/>
      <c r="B44" s="326"/>
      <c r="C44" s="326"/>
      <c r="D44" s="326"/>
      <c r="E44" s="326"/>
      <c r="F44" s="326"/>
      <c r="G44" s="326"/>
      <c r="H44" s="1" t="s">
        <v>1</v>
      </c>
    </row>
    <row r="45" spans="1:8" ht="12.75" customHeight="1" x14ac:dyDescent="0.2">
      <c r="A45" s="114"/>
      <c r="B45" s="326"/>
      <c r="C45" s="326"/>
      <c r="D45" s="326"/>
      <c r="E45" s="326"/>
      <c r="F45" s="326"/>
      <c r="G45" s="326"/>
      <c r="H45" s="1" t="s">
        <v>1</v>
      </c>
    </row>
    <row r="46" spans="1:8" x14ac:dyDescent="0.2">
      <c r="B46" s="321"/>
      <c r="C46" s="321"/>
      <c r="D46" s="321"/>
      <c r="E46" s="321"/>
      <c r="F46" s="321"/>
      <c r="G46" s="321"/>
    </row>
    <row r="47" spans="1:8" x14ac:dyDescent="0.2">
      <c r="B47" s="321"/>
      <c r="C47" s="321"/>
      <c r="D47" s="321"/>
      <c r="E47" s="321"/>
      <c r="F47" s="321"/>
      <c r="G47" s="321"/>
    </row>
    <row r="48" spans="1:8" x14ac:dyDescent="0.2">
      <c r="B48" s="321"/>
      <c r="C48" s="321"/>
      <c r="D48" s="321"/>
      <c r="E48" s="321"/>
      <c r="F48" s="321"/>
      <c r="G48" s="321"/>
    </row>
    <row r="49" spans="2:7" x14ac:dyDescent="0.2">
      <c r="B49" s="321"/>
      <c r="C49" s="321"/>
      <c r="D49" s="321"/>
      <c r="E49" s="321"/>
      <c r="F49" s="321"/>
      <c r="G49" s="321"/>
    </row>
    <row r="50" spans="2:7" x14ac:dyDescent="0.2">
      <c r="B50" s="321"/>
      <c r="C50" s="321"/>
      <c r="D50" s="321"/>
      <c r="E50" s="321"/>
      <c r="F50" s="321"/>
      <c r="G50" s="321"/>
    </row>
    <row r="51" spans="2:7" x14ac:dyDescent="0.2">
      <c r="B51" s="321"/>
      <c r="C51" s="321"/>
      <c r="D51" s="321"/>
      <c r="E51" s="321"/>
      <c r="F51" s="321"/>
      <c r="G51" s="32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/>
  <dimension ref="A1:BE8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7" t="s">
        <v>2</v>
      </c>
      <c r="B1" s="328"/>
      <c r="C1" s="115" t="s">
        <v>99</v>
      </c>
      <c r="D1" s="116"/>
      <c r="E1" s="117"/>
      <c r="F1" s="116"/>
      <c r="G1" s="118" t="s">
        <v>68</v>
      </c>
      <c r="H1" s="119" t="s">
        <v>97</v>
      </c>
      <c r="I1" s="120"/>
    </row>
    <row r="2" spans="1:9" ht="13.5" thickBot="1" x14ac:dyDescent="0.25">
      <c r="A2" s="329" t="s">
        <v>69</v>
      </c>
      <c r="B2" s="330"/>
      <c r="C2" s="121" t="s">
        <v>372</v>
      </c>
      <c r="D2" s="122"/>
      <c r="E2" s="123"/>
      <c r="F2" s="122"/>
      <c r="G2" s="331" t="s">
        <v>366</v>
      </c>
      <c r="H2" s="332"/>
      <c r="I2" s="333"/>
    </row>
    <row r="3" spans="1:9" ht="13.5" thickTop="1" x14ac:dyDescent="0.2">
      <c r="F3" s="56"/>
    </row>
    <row r="4" spans="1:9" ht="19.5" customHeight="1" x14ac:dyDescent="0.25">
      <c r="A4" s="124" t="s">
        <v>70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/>
    <row r="6" spans="1:9" s="56" customFormat="1" ht="13.5" thickBot="1" x14ac:dyDescent="0.25">
      <c r="A6" s="127"/>
      <c r="B6" s="128" t="s">
        <v>71</v>
      </c>
      <c r="C6" s="128"/>
      <c r="D6" s="129"/>
      <c r="E6" s="130" t="s">
        <v>20</v>
      </c>
      <c r="F6" s="131" t="s">
        <v>21</v>
      </c>
      <c r="G6" s="131" t="s">
        <v>22</v>
      </c>
      <c r="H6" s="131" t="s">
        <v>23</v>
      </c>
      <c r="I6" s="132" t="s">
        <v>24</v>
      </c>
    </row>
    <row r="7" spans="1:9" s="56" customFormat="1" x14ac:dyDescent="0.2">
      <c r="A7" s="223" t="str">
        <f>'SO 04.2_PPK_8_2060_Pol'!B7</f>
        <v>1</v>
      </c>
      <c r="B7" s="21" t="str">
        <f>'SO 04.2_PPK_8_2060_Pol'!C7</f>
        <v>Zemní práce</v>
      </c>
      <c r="D7" s="133"/>
      <c r="E7" s="224">
        <f>'SO 04.2_PPK_8_2060_Pol'!BA38</f>
        <v>0</v>
      </c>
      <c r="F7" s="225">
        <f>'SO 04.2_PPK_8_2060_Pol'!BB38</f>
        <v>0</v>
      </c>
      <c r="G7" s="225">
        <f>'SO 04.2_PPK_8_2060_Pol'!BC38</f>
        <v>0</v>
      </c>
      <c r="H7" s="225">
        <f>'SO 04.2_PPK_8_2060_Pol'!BD38</f>
        <v>0</v>
      </c>
      <c r="I7" s="226">
        <f>'SO 04.2_PPK_8_2060_Pol'!BE38</f>
        <v>0</v>
      </c>
    </row>
    <row r="8" spans="1:9" s="56" customFormat="1" x14ac:dyDescent="0.2">
      <c r="A8" s="223" t="str">
        <f>'SO 04.2_PPK_8_2060_Pol'!B39</f>
        <v>11</v>
      </c>
      <c r="B8" s="21" t="str">
        <f>'SO 04.2_PPK_8_2060_Pol'!C39</f>
        <v>Přípravné a přidružené práce</v>
      </c>
      <c r="D8" s="133"/>
      <c r="E8" s="224">
        <f>'SO 04.2_PPK_8_2060_Pol'!BA45</f>
        <v>0</v>
      </c>
      <c r="F8" s="225">
        <f>'SO 04.2_PPK_8_2060_Pol'!BB45</f>
        <v>0</v>
      </c>
      <c r="G8" s="225">
        <f>'SO 04.2_PPK_8_2060_Pol'!BC45</f>
        <v>0</v>
      </c>
      <c r="H8" s="225">
        <f>'SO 04.2_PPK_8_2060_Pol'!BD45</f>
        <v>0</v>
      </c>
      <c r="I8" s="226">
        <f>'SO 04.2_PPK_8_2060_Pol'!BE45</f>
        <v>0</v>
      </c>
    </row>
    <row r="9" spans="1:9" s="56" customFormat="1" x14ac:dyDescent="0.2">
      <c r="A9" s="223" t="str">
        <f>'SO 04.2_PPK_8_2060_Pol'!B46</f>
        <v>18</v>
      </c>
      <c r="B9" s="21" t="str">
        <f>'SO 04.2_PPK_8_2060_Pol'!C46</f>
        <v>Povrchové úpravy terénu</v>
      </c>
      <c r="D9" s="133"/>
      <c r="E9" s="224">
        <f>'SO 04.2_PPK_8_2060_Pol'!BA52</f>
        <v>0</v>
      </c>
      <c r="F9" s="225">
        <f>'SO 04.2_PPK_8_2060_Pol'!BB52</f>
        <v>0</v>
      </c>
      <c r="G9" s="225">
        <f>'SO 04.2_PPK_8_2060_Pol'!BC52</f>
        <v>0</v>
      </c>
      <c r="H9" s="225">
        <f>'SO 04.2_PPK_8_2060_Pol'!BD52</f>
        <v>0</v>
      </c>
      <c r="I9" s="226">
        <f>'SO 04.2_PPK_8_2060_Pol'!BE52</f>
        <v>0</v>
      </c>
    </row>
    <row r="10" spans="1:9" s="56" customFormat="1" x14ac:dyDescent="0.2">
      <c r="A10" s="223" t="str">
        <f>'SO 04.2_PPK_8_2060_Pol'!B53</f>
        <v>21</v>
      </c>
      <c r="B10" s="21" t="str">
        <f>'SO 04.2_PPK_8_2060_Pol'!C53</f>
        <v>Úprava podloží a základ.spáry</v>
      </c>
      <c r="D10" s="133"/>
      <c r="E10" s="224">
        <f>'SO 04.2_PPK_8_2060_Pol'!BA56</f>
        <v>0</v>
      </c>
      <c r="F10" s="225">
        <f>'SO 04.2_PPK_8_2060_Pol'!BB56</f>
        <v>0</v>
      </c>
      <c r="G10" s="225">
        <f>'SO 04.2_PPK_8_2060_Pol'!BC56</f>
        <v>0</v>
      </c>
      <c r="H10" s="225">
        <f>'SO 04.2_PPK_8_2060_Pol'!BD56</f>
        <v>0</v>
      </c>
      <c r="I10" s="226">
        <f>'SO 04.2_PPK_8_2060_Pol'!BE56</f>
        <v>0</v>
      </c>
    </row>
    <row r="11" spans="1:9" s="56" customFormat="1" x14ac:dyDescent="0.2">
      <c r="A11" s="223" t="str">
        <f>'SO 04.2_PPK_8_2060_Pol'!B57</f>
        <v>27</v>
      </c>
      <c r="B11" s="21" t="str">
        <f>'SO 04.2_PPK_8_2060_Pol'!C57</f>
        <v>Základy</v>
      </c>
      <c r="D11" s="133"/>
      <c r="E11" s="224">
        <f>'SO 04.2_PPK_8_2060_Pol'!BA71</f>
        <v>0</v>
      </c>
      <c r="F11" s="225">
        <f>'SO 04.2_PPK_8_2060_Pol'!BB71</f>
        <v>0</v>
      </c>
      <c r="G11" s="225">
        <f>'SO 04.2_PPK_8_2060_Pol'!BC71</f>
        <v>0</v>
      </c>
      <c r="H11" s="225">
        <f>'SO 04.2_PPK_8_2060_Pol'!BD71</f>
        <v>0</v>
      </c>
      <c r="I11" s="226">
        <f>'SO 04.2_PPK_8_2060_Pol'!BE71</f>
        <v>0</v>
      </c>
    </row>
    <row r="12" spans="1:9" s="56" customFormat="1" x14ac:dyDescent="0.2">
      <c r="A12" s="223" t="str">
        <f>'SO 04.2_PPK_8_2060_Pol'!B72</f>
        <v>56</v>
      </c>
      <c r="B12" s="21" t="str">
        <f>'SO 04.2_PPK_8_2060_Pol'!C72</f>
        <v>Podkladní vrstvy komunikací a zpevněných ploch</v>
      </c>
      <c r="D12" s="133"/>
      <c r="E12" s="224">
        <f>'SO 04.2_PPK_8_2060_Pol'!BA79</f>
        <v>0</v>
      </c>
      <c r="F12" s="225">
        <f>'SO 04.2_PPK_8_2060_Pol'!BB79</f>
        <v>0</v>
      </c>
      <c r="G12" s="225">
        <f>'SO 04.2_PPK_8_2060_Pol'!BC79</f>
        <v>0</v>
      </c>
      <c r="H12" s="225">
        <f>'SO 04.2_PPK_8_2060_Pol'!BD79</f>
        <v>0</v>
      </c>
      <c r="I12" s="226">
        <f>'SO 04.2_PPK_8_2060_Pol'!BE79</f>
        <v>0</v>
      </c>
    </row>
    <row r="13" spans="1:9" s="56" customFormat="1" x14ac:dyDescent="0.2">
      <c r="A13" s="223" t="str">
        <f>'SO 04.2_PPK_8_2060_Pol'!B80</f>
        <v>59</v>
      </c>
      <c r="B13" s="21" t="str">
        <f>'SO 04.2_PPK_8_2060_Pol'!C80</f>
        <v>Dlažby a předlažby komunikací</v>
      </c>
      <c r="D13" s="133"/>
      <c r="E13" s="224">
        <f>'SO 04.2_PPK_8_2060_Pol'!BA93</f>
        <v>0</v>
      </c>
      <c r="F13" s="225">
        <f>'SO 04.2_PPK_8_2060_Pol'!BB93</f>
        <v>0</v>
      </c>
      <c r="G13" s="225">
        <f>'SO 04.2_PPK_8_2060_Pol'!BC93</f>
        <v>0</v>
      </c>
      <c r="H13" s="225">
        <f>'SO 04.2_PPK_8_2060_Pol'!BD93</f>
        <v>0</v>
      </c>
      <c r="I13" s="226">
        <f>'SO 04.2_PPK_8_2060_Pol'!BE93</f>
        <v>0</v>
      </c>
    </row>
    <row r="14" spans="1:9" s="56" customFormat="1" x14ac:dyDescent="0.2">
      <c r="A14" s="223" t="str">
        <f>'SO 04.2_PPK_8_2060_Pol'!B94</f>
        <v>63</v>
      </c>
      <c r="B14" s="21" t="str">
        <f>'SO 04.2_PPK_8_2060_Pol'!C94</f>
        <v>Podlahy a podlahové konstrukce</v>
      </c>
      <c r="D14" s="133"/>
      <c r="E14" s="224">
        <f>'SO 04.2_PPK_8_2060_Pol'!BA102</f>
        <v>0</v>
      </c>
      <c r="F14" s="225">
        <f>'SO 04.2_PPK_8_2060_Pol'!BB102</f>
        <v>0</v>
      </c>
      <c r="G14" s="225">
        <f>'SO 04.2_PPK_8_2060_Pol'!BC102</f>
        <v>0</v>
      </c>
      <c r="H14" s="225">
        <f>'SO 04.2_PPK_8_2060_Pol'!BD102</f>
        <v>0</v>
      </c>
      <c r="I14" s="226">
        <f>'SO 04.2_PPK_8_2060_Pol'!BE102</f>
        <v>0</v>
      </c>
    </row>
    <row r="15" spans="1:9" s="56" customFormat="1" x14ac:dyDescent="0.2">
      <c r="A15" s="223" t="str">
        <f>'SO 04.2_PPK_8_2060_Pol'!B103</f>
        <v>91</v>
      </c>
      <c r="B15" s="21" t="str">
        <f>'SO 04.2_PPK_8_2060_Pol'!C103</f>
        <v>Doplňující práce na komunikaci</v>
      </c>
      <c r="D15" s="133"/>
      <c r="E15" s="224">
        <f>'SO 04.2_PPK_8_2060_Pol'!BA113</f>
        <v>0</v>
      </c>
      <c r="F15" s="225">
        <f>'SO 04.2_PPK_8_2060_Pol'!BB113</f>
        <v>0</v>
      </c>
      <c r="G15" s="225">
        <f>'SO 04.2_PPK_8_2060_Pol'!BC113</f>
        <v>0</v>
      </c>
      <c r="H15" s="225">
        <f>'SO 04.2_PPK_8_2060_Pol'!BD113</f>
        <v>0</v>
      </c>
      <c r="I15" s="226">
        <f>'SO 04.2_PPK_8_2060_Pol'!BE113</f>
        <v>0</v>
      </c>
    </row>
    <row r="16" spans="1:9" s="56" customFormat="1" x14ac:dyDescent="0.2">
      <c r="A16" s="223" t="str">
        <f>'SO 04.2_PPK_8_2060_Pol'!B114</f>
        <v>94</v>
      </c>
      <c r="B16" s="21" t="str">
        <f>'SO 04.2_PPK_8_2060_Pol'!C114</f>
        <v>Lešení a stavební výtahy</v>
      </c>
      <c r="D16" s="133"/>
      <c r="E16" s="224">
        <f>'SO 04.2_PPK_8_2060_Pol'!BA117</f>
        <v>0</v>
      </c>
      <c r="F16" s="225">
        <f>'SO 04.2_PPK_8_2060_Pol'!BB117</f>
        <v>0</v>
      </c>
      <c r="G16" s="225">
        <f>'SO 04.2_PPK_8_2060_Pol'!BC117</f>
        <v>0</v>
      </c>
      <c r="H16" s="225">
        <f>'SO 04.2_PPK_8_2060_Pol'!BD117</f>
        <v>0</v>
      </c>
      <c r="I16" s="226">
        <f>'SO 04.2_PPK_8_2060_Pol'!BE117</f>
        <v>0</v>
      </c>
    </row>
    <row r="17" spans="1:57" s="56" customFormat="1" x14ac:dyDescent="0.2">
      <c r="A17" s="223" t="str">
        <f>'SO 04.2_PPK_8_2060_Pol'!B118</f>
        <v>99</v>
      </c>
      <c r="B17" s="21" t="str">
        <f>'SO 04.2_PPK_8_2060_Pol'!C118</f>
        <v>Staveništní přesun hmot</v>
      </c>
      <c r="D17" s="133"/>
      <c r="E17" s="224">
        <f>'SO 04.2_PPK_8_2060_Pol'!BA120</f>
        <v>0</v>
      </c>
      <c r="F17" s="225">
        <f>'SO 04.2_PPK_8_2060_Pol'!BB120</f>
        <v>0</v>
      </c>
      <c r="G17" s="225">
        <f>'SO 04.2_PPK_8_2060_Pol'!BC120</f>
        <v>0</v>
      </c>
      <c r="H17" s="225">
        <f>'SO 04.2_PPK_8_2060_Pol'!BD120</f>
        <v>0</v>
      </c>
      <c r="I17" s="226">
        <f>'SO 04.2_PPK_8_2060_Pol'!BE120</f>
        <v>0</v>
      </c>
    </row>
    <row r="18" spans="1:57" s="56" customFormat="1" x14ac:dyDescent="0.2">
      <c r="A18" s="223" t="str">
        <f>'SO 04.2_PPK_8_2060_Pol'!B121</f>
        <v>792</v>
      </c>
      <c r="B18" s="21" t="str">
        <f>'SO 04.2_PPK_8_2060_Pol'!C121</f>
        <v>Mobiliář</v>
      </c>
      <c r="D18" s="133"/>
      <c r="E18" s="224">
        <f>'SO 04.2_PPK_8_2060_Pol'!BA124</f>
        <v>0</v>
      </c>
      <c r="F18" s="225">
        <f>'SO 04.2_PPK_8_2060_Pol'!BB124</f>
        <v>0</v>
      </c>
      <c r="G18" s="225">
        <f>'SO 04.2_PPK_8_2060_Pol'!BC124</f>
        <v>0</v>
      </c>
      <c r="H18" s="225">
        <f>'SO 04.2_PPK_8_2060_Pol'!BD124</f>
        <v>0</v>
      </c>
      <c r="I18" s="226">
        <f>'SO 04.2_PPK_8_2060_Pol'!BE124</f>
        <v>0</v>
      </c>
    </row>
    <row r="19" spans="1:57" s="56" customFormat="1" ht="13.5" thickBot="1" x14ac:dyDescent="0.25">
      <c r="A19" s="223" t="str">
        <f>'SO 04.2_PPK_8_2060_Pol'!B125</f>
        <v>D96</v>
      </c>
      <c r="B19" s="21" t="str">
        <f>'SO 04.2_PPK_8_2060_Pol'!C125</f>
        <v>Přesuny suti a vybouraných hmot</v>
      </c>
      <c r="D19" s="133"/>
      <c r="E19" s="224">
        <f>'SO 04.2_PPK_8_2060_Pol'!BA128</f>
        <v>0</v>
      </c>
      <c r="F19" s="225">
        <f>'SO 04.2_PPK_8_2060_Pol'!BB128</f>
        <v>0</v>
      </c>
      <c r="G19" s="225">
        <f>'SO 04.2_PPK_8_2060_Pol'!BC128</f>
        <v>0</v>
      </c>
      <c r="H19" s="225">
        <f>'SO 04.2_PPK_8_2060_Pol'!BD128</f>
        <v>0</v>
      </c>
      <c r="I19" s="226">
        <f>'SO 04.2_PPK_8_2060_Pol'!BE128</f>
        <v>0</v>
      </c>
    </row>
    <row r="20" spans="1:57" s="14" customFormat="1" ht="13.5" thickBot="1" x14ac:dyDescent="0.25">
      <c r="A20" s="134"/>
      <c r="B20" s="135" t="s">
        <v>72</v>
      </c>
      <c r="C20" s="135"/>
      <c r="D20" s="136"/>
      <c r="E20" s="137">
        <f>SUM(E7:E19)</f>
        <v>0</v>
      </c>
      <c r="F20" s="138">
        <f>SUM(F7:F19)</f>
        <v>0</v>
      </c>
      <c r="G20" s="138">
        <f>SUM(G7:G19)</f>
        <v>0</v>
      </c>
      <c r="H20" s="138">
        <f>SUM(H7:H19)</f>
        <v>0</v>
      </c>
      <c r="I20" s="139">
        <f>SUM(I7:I19)</f>
        <v>0</v>
      </c>
    </row>
    <row r="21" spans="1:57" x14ac:dyDescent="0.2">
      <c r="A21" s="56"/>
      <c r="B21" s="56"/>
      <c r="C21" s="56"/>
      <c r="D21" s="56"/>
      <c r="E21" s="56"/>
      <c r="F21" s="56"/>
      <c r="G21" s="56"/>
      <c r="H21" s="56"/>
      <c r="I21" s="56"/>
    </row>
    <row r="22" spans="1:57" ht="19.5" customHeight="1" x14ac:dyDescent="0.25">
      <c r="A22" s="125" t="s">
        <v>73</v>
      </c>
      <c r="B22" s="125"/>
      <c r="C22" s="125"/>
      <c r="D22" s="125"/>
      <c r="E22" s="125"/>
      <c r="F22" s="125"/>
      <c r="G22" s="140"/>
      <c r="H22" s="125"/>
      <c r="I22" s="125"/>
      <c r="BA22" s="62"/>
      <c r="BB22" s="62"/>
      <c r="BC22" s="62"/>
      <c r="BD22" s="62"/>
      <c r="BE22" s="62"/>
    </row>
    <row r="23" spans="1:57" ht="13.5" thickBot="1" x14ac:dyDescent="0.25"/>
    <row r="24" spans="1:57" x14ac:dyDescent="0.2">
      <c r="A24" s="91" t="s">
        <v>74</v>
      </c>
      <c r="B24" s="92"/>
      <c r="C24" s="92"/>
      <c r="D24" s="141"/>
      <c r="E24" s="142" t="s">
        <v>75</v>
      </c>
      <c r="F24" s="143" t="s">
        <v>12</v>
      </c>
      <c r="G24" s="144" t="s">
        <v>76</v>
      </c>
      <c r="H24" s="145"/>
      <c r="I24" s="146" t="s">
        <v>75</v>
      </c>
    </row>
    <row r="25" spans="1:57" x14ac:dyDescent="0.2">
      <c r="A25" s="85" t="s">
        <v>135</v>
      </c>
      <c r="B25" s="76"/>
      <c r="C25" s="76"/>
      <c r="D25" s="147"/>
      <c r="E25" s="148"/>
      <c r="F25" s="149"/>
      <c r="G25" s="150">
        <v>0</v>
      </c>
      <c r="H25" s="151"/>
      <c r="I25" s="152">
        <f t="shared" ref="I25:I32" si="0">E25+F25*G25/100</f>
        <v>0</v>
      </c>
      <c r="BA25" s="1">
        <v>0</v>
      </c>
    </row>
    <row r="26" spans="1:57" x14ac:dyDescent="0.2">
      <c r="A26" s="85" t="s">
        <v>136</v>
      </c>
      <c r="B26" s="76"/>
      <c r="C26" s="76"/>
      <c r="D26" s="147"/>
      <c r="E26" s="148"/>
      <c r="F26" s="149"/>
      <c r="G26" s="150">
        <v>0</v>
      </c>
      <c r="H26" s="151"/>
      <c r="I26" s="152">
        <f t="shared" si="0"/>
        <v>0</v>
      </c>
      <c r="BA26" s="1">
        <v>0</v>
      </c>
    </row>
    <row r="27" spans="1:57" x14ac:dyDescent="0.2">
      <c r="A27" s="85" t="s">
        <v>137</v>
      </c>
      <c r="B27" s="76"/>
      <c r="C27" s="76"/>
      <c r="D27" s="147"/>
      <c r="E27" s="148"/>
      <c r="F27" s="149"/>
      <c r="G27" s="150">
        <v>0</v>
      </c>
      <c r="H27" s="151"/>
      <c r="I27" s="152">
        <f t="shared" si="0"/>
        <v>0</v>
      </c>
      <c r="BA27" s="1">
        <v>0</v>
      </c>
    </row>
    <row r="28" spans="1:57" x14ac:dyDescent="0.2">
      <c r="A28" s="85" t="s">
        <v>138</v>
      </c>
      <c r="B28" s="76"/>
      <c r="C28" s="76"/>
      <c r="D28" s="147"/>
      <c r="E28" s="148"/>
      <c r="F28" s="149"/>
      <c r="G28" s="150">
        <v>0</v>
      </c>
      <c r="H28" s="151"/>
      <c r="I28" s="152">
        <f t="shared" si="0"/>
        <v>0</v>
      </c>
      <c r="BA28" s="1">
        <v>0</v>
      </c>
    </row>
    <row r="29" spans="1:57" x14ac:dyDescent="0.2">
      <c r="A29" s="85" t="s">
        <v>139</v>
      </c>
      <c r="B29" s="76"/>
      <c r="C29" s="76"/>
      <c r="D29" s="147"/>
      <c r="E29" s="148"/>
      <c r="F29" s="149"/>
      <c r="G29" s="150">
        <v>0</v>
      </c>
      <c r="H29" s="151"/>
      <c r="I29" s="152">
        <f t="shared" si="0"/>
        <v>0</v>
      </c>
      <c r="BA29" s="1">
        <v>1</v>
      </c>
    </row>
    <row r="30" spans="1:57" x14ac:dyDescent="0.2">
      <c r="A30" s="85" t="s">
        <v>140</v>
      </c>
      <c r="B30" s="76"/>
      <c r="C30" s="76"/>
      <c r="D30" s="147"/>
      <c r="E30" s="148"/>
      <c r="F30" s="149"/>
      <c r="G30" s="150">
        <v>0</v>
      </c>
      <c r="H30" s="151"/>
      <c r="I30" s="152">
        <f t="shared" si="0"/>
        <v>0</v>
      </c>
      <c r="BA30" s="1">
        <v>1</v>
      </c>
    </row>
    <row r="31" spans="1:57" x14ac:dyDescent="0.2">
      <c r="A31" s="85" t="s">
        <v>141</v>
      </c>
      <c r="B31" s="76"/>
      <c r="C31" s="76"/>
      <c r="D31" s="147"/>
      <c r="E31" s="148"/>
      <c r="F31" s="149"/>
      <c r="G31" s="150">
        <v>0</v>
      </c>
      <c r="H31" s="151"/>
      <c r="I31" s="152">
        <f t="shared" si="0"/>
        <v>0</v>
      </c>
      <c r="BA31" s="1">
        <v>2</v>
      </c>
    </row>
    <row r="32" spans="1:57" x14ac:dyDescent="0.2">
      <c r="A32" s="85" t="s">
        <v>142</v>
      </c>
      <c r="B32" s="76"/>
      <c r="C32" s="76"/>
      <c r="D32" s="147"/>
      <c r="E32" s="148"/>
      <c r="F32" s="149"/>
      <c r="G32" s="150">
        <v>0</v>
      </c>
      <c r="H32" s="151"/>
      <c r="I32" s="152">
        <f t="shared" si="0"/>
        <v>0</v>
      </c>
      <c r="BA32" s="1">
        <v>2</v>
      </c>
    </row>
    <row r="33" spans="1:9" ht="13.5" thickBot="1" x14ac:dyDescent="0.25">
      <c r="A33" s="153"/>
      <c r="B33" s="154" t="s">
        <v>77</v>
      </c>
      <c r="C33" s="155"/>
      <c r="D33" s="156"/>
      <c r="E33" s="157"/>
      <c r="F33" s="158"/>
      <c r="G33" s="158"/>
      <c r="H33" s="334">
        <f>SUM(I25:I32)</f>
        <v>0</v>
      </c>
      <c r="I33" s="335"/>
    </row>
    <row r="35" spans="1:9" x14ac:dyDescent="0.2">
      <c r="B35" s="14"/>
      <c r="F35" s="159"/>
      <c r="G35" s="160"/>
      <c r="H35" s="160"/>
      <c r="I35" s="20"/>
    </row>
    <row r="36" spans="1:9" x14ac:dyDescent="0.2">
      <c r="F36" s="159"/>
      <c r="G36" s="160"/>
      <c r="H36" s="160"/>
      <c r="I36" s="20"/>
    </row>
    <row r="37" spans="1:9" x14ac:dyDescent="0.2">
      <c r="F37" s="159"/>
      <c r="G37" s="160"/>
      <c r="H37" s="160"/>
      <c r="I37" s="20"/>
    </row>
    <row r="38" spans="1:9" x14ac:dyDescent="0.2">
      <c r="F38" s="159"/>
      <c r="G38" s="160"/>
      <c r="H38" s="160"/>
      <c r="I38" s="20"/>
    </row>
    <row r="39" spans="1:9" x14ac:dyDescent="0.2">
      <c r="F39" s="159"/>
      <c r="G39" s="160"/>
      <c r="H39" s="160"/>
      <c r="I39" s="20"/>
    </row>
    <row r="40" spans="1:9" x14ac:dyDescent="0.2">
      <c r="F40" s="159"/>
      <c r="G40" s="160"/>
      <c r="H40" s="160"/>
      <c r="I40" s="20"/>
    </row>
    <row r="41" spans="1:9" x14ac:dyDescent="0.2">
      <c r="F41" s="159"/>
      <c r="G41" s="160"/>
      <c r="H41" s="160"/>
      <c r="I41" s="20"/>
    </row>
    <row r="42" spans="1:9" x14ac:dyDescent="0.2">
      <c r="F42" s="159"/>
      <c r="G42" s="160"/>
      <c r="H42" s="160"/>
      <c r="I42" s="20"/>
    </row>
    <row r="43" spans="1:9" x14ac:dyDescent="0.2">
      <c r="F43" s="159"/>
      <c r="G43" s="160"/>
      <c r="H43" s="160"/>
      <c r="I43" s="20"/>
    </row>
    <row r="44" spans="1:9" x14ac:dyDescent="0.2">
      <c r="F44" s="159"/>
      <c r="G44" s="160"/>
      <c r="H44" s="160"/>
      <c r="I44" s="20"/>
    </row>
    <row r="45" spans="1:9" x14ac:dyDescent="0.2">
      <c r="F45" s="159"/>
      <c r="G45" s="160"/>
      <c r="H45" s="160"/>
      <c r="I45" s="20"/>
    </row>
    <row r="46" spans="1:9" x14ac:dyDescent="0.2">
      <c r="F46" s="159"/>
      <c r="G46" s="160"/>
      <c r="H46" s="160"/>
      <c r="I46" s="20"/>
    </row>
    <row r="47" spans="1:9" x14ac:dyDescent="0.2">
      <c r="F47" s="159"/>
      <c r="G47" s="160"/>
      <c r="H47" s="160"/>
      <c r="I47" s="20"/>
    </row>
    <row r="48" spans="1:9" x14ac:dyDescent="0.2">
      <c r="F48" s="159"/>
      <c r="G48" s="160"/>
      <c r="H48" s="160"/>
      <c r="I48" s="20"/>
    </row>
    <row r="49" spans="6:9" x14ac:dyDescent="0.2">
      <c r="F49" s="159"/>
      <c r="G49" s="160"/>
      <c r="H49" s="160"/>
      <c r="I49" s="20"/>
    </row>
    <row r="50" spans="6:9" x14ac:dyDescent="0.2">
      <c r="F50" s="159"/>
      <c r="G50" s="160"/>
      <c r="H50" s="160"/>
      <c r="I50" s="20"/>
    </row>
    <row r="51" spans="6:9" x14ac:dyDescent="0.2">
      <c r="F51" s="159"/>
      <c r="G51" s="160"/>
      <c r="H51" s="160"/>
      <c r="I51" s="20"/>
    </row>
    <row r="52" spans="6:9" x14ac:dyDescent="0.2">
      <c r="F52" s="159"/>
      <c r="G52" s="160"/>
      <c r="H52" s="160"/>
      <c r="I52" s="20"/>
    </row>
    <row r="53" spans="6:9" x14ac:dyDescent="0.2">
      <c r="F53" s="159"/>
      <c r="G53" s="160"/>
      <c r="H53" s="160"/>
      <c r="I53" s="20"/>
    </row>
    <row r="54" spans="6:9" x14ac:dyDescent="0.2">
      <c r="F54" s="159"/>
      <c r="G54" s="160"/>
      <c r="H54" s="160"/>
      <c r="I54" s="20"/>
    </row>
    <row r="55" spans="6:9" x14ac:dyDescent="0.2">
      <c r="F55" s="159"/>
      <c r="G55" s="160"/>
      <c r="H55" s="160"/>
      <c r="I55" s="20"/>
    </row>
    <row r="56" spans="6:9" x14ac:dyDescent="0.2">
      <c r="F56" s="159"/>
      <c r="G56" s="160"/>
      <c r="H56" s="160"/>
      <c r="I56" s="20"/>
    </row>
    <row r="57" spans="6:9" x14ac:dyDescent="0.2">
      <c r="F57" s="159"/>
      <c r="G57" s="160"/>
      <c r="H57" s="160"/>
      <c r="I57" s="20"/>
    </row>
    <row r="58" spans="6:9" x14ac:dyDescent="0.2">
      <c r="F58" s="159"/>
      <c r="G58" s="160"/>
      <c r="H58" s="160"/>
      <c r="I58" s="20"/>
    </row>
    <row r="59" spans="6:9" x14ac:dyDescent="0.2">
      <c r="F59" s="159"/>
      <c r="G59" s="160"/>
      <c r="H59" s="160"/>
      <c r="I59" s="20"/>
    </row>
    <row r="60" spans="6:9" x14ac:dyDescent="0.2">
      <c r="F60" s="159"/>
      <c r="G60" s="160"/>
      <c r="H60" s="160"/>
      <c r="I60" s="20"/>
    </row>
    <row r="61" spans="6:9" x14ac:dyDescent="0.2">
      <c r="F61" s="159"/>
      <c r="G61" s="160"/>
      <c r="H61" s="160"/>
      <c r="I61" s="20"/>
    </row>
    <row r="62" spans="6:9" x14ac:dyDescent="0.2">
      <c r="F62" s="159"/>
      <c r="G62" s="160"/>
      <c r="H62" s="160"/>
      <c r="I62" s="20"/>
    </row>
    <row r="63" spans="6:9" x14ac:dyDescent="0.2">
      <c r="F63" s="159"/>
      <c r="G63" s="160"/>
      <c r="H63" s="160"/>
      <c r="I63" s="20"/>
    </row>
    <row r="64" spans="6:9" x14ac:dyDescent="0.2">
      <c r="F64" s="159"/>
      <c r="G64" s="160"/>
      <c r="H64" s="160"/>
      <c r="I64" s="20"/>
    </row>
    <row r="65" spans="6:9" x14ac:dyDescent="0.2">
      <c r="F65" s="159"/>
      <c r="G65" s="160"/>
      <c r="H65" s="160"/>
      <c r="I65" s="20"/>
    </row>
    <row r="66" spans="6:9" x14ac:dyDescent="0.2">
      <c r="F66" s="159"/>
      <c r="G66" s="160"/>
      <c r="H66" s="160"/>
      <c r="I66" s="20"/>
    </row>
    <row r="67" spans="6:9" x14ac:dyDescent="0.2">
      <c r="F67" s="159"/>
      <c r="G67" s="160"/>
      <c r="H67" s="160"/>
      <c r="I67" s="20"/>
    </row>
    <row r="68" spans="6:9" x14ac:dyDescent="0.2">
      <c r="F68" s="159"/>
      <c r="G68" s="160"/>
      <c r="H68" s="160"/>
      <c r="I68" s="20"/>
    </row>
    <row r="69" spans="6:9" x14ac:dyDescent="0.2">
      <c r="F69" s="159"/>
      <c r="G69" s="160"/>
      <c r="H69" s="160"/>
      <c r="I69" s="20"/>
    </row>
    <row r="70" spans="6:9" x14ac:dyDescent="0.2">
      <c r="F70" s="159"/>
      <c r="G70" s="160"/>
      <c r="H70" s="160"/>
      <c r="I70" s="20"/>
    </row>
    <row r="71" spans="6:9" x14ac:dyDescent="0.2">
      <c r="F71" s="159"/>
      <c r="G71" s="160"/>
      <c r="H71" s="160"/>
      <c r="I71" s="20"/>
    </row>
    <row r="72" spans="6:9" x14ac:dyDescent="0.2">
      <c r="F72" s="159"/>
      <c r="G72" s="160"/>
      <c r="H72" s="160"/>
      <c r="I72" s="20"/>
    </row>
    <row r="73" spans="6:9" x14ac:dyDescent="0.2">
      <c r="F73" s="159"/>
      <c r="G73" s="160"/>
      <c r="H73" s="160"/>
      <c r="I73" s="20"/>
    </row>
    <row r="74" spans="6:9" x14ac:dyDescent="0.2">
      <c r="F74" s="159"/>
      <c r="G74" s="160"/>
      <c r="H74" s="160"/>
      <c r="I74" s="20"/>
    </row>
    <row r="75" spans="6:9" x14ac:dyDescent="0.2">
      <c r="F75" s="159"/>
      <c r="G75" s="160"/>
      <c r="H75" s="160"/>
      <c r="I75" s="20"/>
    </row>
    <row r="76" spans="6:9" x14ac:dyDescent="0.2">
      <c r="F76" s="159"/>
      <c r="G76" s="160"/>
      <c r="H76" s="160"/>
      <c r="I76" s="20"/>
    </row>
    <row r="77" spans="6:9" x14ac:dyDescent="0.2">
      <c r="F77" s="159"/>
      <c r="G77" s="160"/>
      <c r="H77" s="160"/>
      <c r="I77" s="20"/>
    </row>
    <row r="78" spans="6:9" x14ac:dyDescent="0.2">
      <c r="F78" s="159"/>
      <c r="G78" s="160"/>
      <c r="H78" s="160"/>
      <c r="I78" s="20"/>
    </row>
    <row r="79" spans="6:9" x14ac:dyDescent="0.2">
      <c r="F79" s="159"/>
      <c r="G79" s="160"/>
      <c r="H79" s="160"/>
      <c r="I79" s="20"/>
    </row>
    <row r="80" spans="6:9" x14ac:dyDescent="0.2">
      <c r="F80" s="159"/>
      <c r="G80" s="160"/>
      <c r="H80" s="160"/>
      <c r="I80" s="20"/>
    </row>
    <row r="81" spans="6:9" x14ac:dyDescent="0.2">
      <c r="F81" s="159"/>
      <c r="G81" s="160"/>
      <c r="H81" s="160"/>
      <c r="I81" s="20"/>
    </row>
    <row r="82" spans="6:9" x14ac:dyDescent="0.2">
      <c r="F82" s="159"/>
      <c r="G82" s="160"/>
      <c r="H82" s="160"/>
      <c r="I82" s="20"/>
    </row>
    <row r="83" spans="6:9" x14ac:dyDescent="0.2">
      <c r="F83" s="159"/>
      <c r="G83" s="160"/>
      <c r="H83" s="160"/>
      <c r="I83" s="20"/>
    </row>
    <row r="84" spans="6:9" x14ac:dyDescent="0.2">
      <c r="F84" s="159"/>
      <c r="G84" s="160"/>
      <c r="H84" s="160"/>
      <c r="I84" s="20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41</vt:i4>
      </vt:variant>
    </vt:vector>
  </HeadingPairs>
  <TitlesOfParts>
    <vt:vector size="54" baseType="lpstr">
      <vt:lpstr>Stavba</vt:lpstr>
      <vt:lpstr>SO 00_OVN_KL</vt:lpstr>
      <vt:lpstr>SO 00_OVN_Rek</vt:lpstr>
      <vt:lpstr>SO 00_OVN_Pol</vt:lpstr>
      <vt:lpstr>SO 04.10_PPK_16_Močidla_KL</vt:lpstr>
      <vt:lpstr>SO 04.10_PPK_16_Močidla_Rek</vt:lpstr>
      <vt:lpstr>SO 04.10_PPK_16_Močidla_Pol</vt:lpstr>
      <vt:lpstr>SO 04.2_PPK_8_2060_KL</vt:lpstr>
      <vt:lpstr>SO 04.2_PPK_8_2060_Rek</vt:lpstr>
      <vt:lpstr>SO 04.2_PPK_8_2060_Pol</vt:lpstr>
      <vt:lpstr>SO 04.4_PPK_10_Větrná_KL</vt:lpstr>
      <vt:lpstr>SO 04.4_PPK_10_Větrná_Rek</vt:lpstr>
      <vt:lpstr>SO 04.4_PPK_10_Větrná_Pol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00_OVN_Pol'!Názvy_tisku</vt:lpstr>
      <vt:lpstr>'SO 00_OVN_Rek'!Názvy_tisku</vt:lpstr>
      <vt:lpstr>'SO 04.10_PPK_16_Močidla_Pol'!Názvy_tisku</vt:lpstr>
      <vt:lpstr>'SO 04.10_PPK_16_Močidla_Rek'!Názvy_tisku</vt:lpstr>
      <vt:lpstr>'SO 04.2_PPK_8_2060_Pol'!Názvy_tisku</vt:lpstr>
      <vt:lpstr>'SO 04.2_PPK_8_2060_Rek'!Názvy_tisku</vt:lpstr>
      <vt:lpstr>'SO 04.4_PPK_10_Větrná_Pol'!Názvy_tisku</vt:lpstr>
      <vt:lpstr>'SO 04.4_PPK_10_Větrná_Rek'!Názvy_tisku</vt:lpstr>
      <vt:lpstr>Stavba!Objednatel</vt:lpstr>
      <vt:lpstr>Stavba!Objekt</vt:lpstr>
      <vt:lpstr>'SO 00_OVN_KL'!Oblast_tisku</vt:lpstr>
      <vt:lpstr>'SO 00_OVN_Pol'!Oblast_tisku</vt:lpstr>
      <vt:lpstr>'SO 00_OVN_Rek'!Oblast_tisku</vt:lpstr>
      <vt:lpstr>'SO 04.10_PPK_16_Močidla_KL'!Oblast_tisku</vt:lpstr>
      <vt:lpstr>'SO 04.10_PPK_16_Močidla_Pol'!Oblast_tisku</vt:lpstr>
      <vt:lpstr>'SO 04.10_PPK_16_Močidla_Rek'!Oblast_tisku</vt:lpstr>
      <vt:lpstr>'SO 04.2_PPK_8_2060_KL'!Oblast_tisku</vt:lpstr>
      <vt:lpstr>'SO 04.2_PPK_8_2060_Pol'!Oblast_tisku</vt:lpstr>
      <vt:lpstr>'SO 04.2_PPK_8_2060_Rek'!Oblast_tisku</vt:lpstr>
      <vt:lpstr>'SO 04.4_PPK_10_Větrná_KL'!Oblast_tisku</vt:lpstr>
      <vt:lpstr>'SO 04.4_PPK_10_Větrná_Pol'!Oblast_tisku</vt:lpstr>
      <vt:lpstr>'SO 04.4_PPK_10_Větrná_Rek'!Oblast_tisku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Libor Obadal</cp:lastModifiedBy>
  <dcterms:created xsi:type="dcterms:W3CDTF">2017-12-01T16:48:09Z</dcterms:created>
  <dcterms:modified xsi:type="dcterms:W3CDTF">2023-04-04T08:53:51Z</dcterms:modified>
</cp:coreProperties>
</file>